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SD\IZVJEŠTAJI-PROGRAMSKI\2023\ZAVRŠNI\ZA WEB\"/>
    </mc:Choice>
  </mc:AlternateContent>
  <xr:revisionPtr revIDLastSave="0" documentId="8_{0C57D130-A590-4A03-8AB4-8D4E8D5D3F84}" xr6:coauthVersionLast="47" xr6:coauthVersionMax="47" xr10:uidLastSave="{00000000-0000-0000-0000-000000000000}"/>
  <bookViews>
    <workbookView xWindow="14670" yWindow="0" windowWidth="13815" windowHeight="15525" xr2:uid="{96DF875D-709F-4386-80C4-42DDFFE1DFBA}"/>
  </bookViews>
  <sheets>
    <sheet name="Kinč" sheetId="2" r:id="rId1"/>
    <sheet name="Kinč_PROG.IZDACI" sheetId="3" r:id="rId2"/>
    <sheet name="Naše čipke" sheetId="4" r:id="rId3"/>
    <sheet name="Naše čipke_PROG.IZDACI" sheetId="5" r:id="rId4"/>
    <sheet name="Oživljena baština" sheetId="6" r:id="rId5"/>
    <sheet name="Oživljena baština-PROG.IZDACI" sheetId="7" r:id="rId6"/>
    <sheet name="Predstava i ja" sheetId="8" r:id="rId7"/>
    <sheet name="Predstava i ja_PROG.IZDACI" sheetId="9" r:id="rId8"/>
  </sheets>
  <definedNames>
    <definedName name="_xlnm.Print_Area" localSheetId="0">Kinč!$B$9:$C$56</definedName>
    <definedName name="_xlnm.Print_Area" localSheetId="2">'Naše čipke'!$B$9:$C$56</definedName>
    <definedName name="_xlnm.Print_Area" localSheetId="4">'Oživljena baština'!$B$9:$C$56</definedName>
    <definedName name="_xlnm.Print_Area" localSheetId="6">'Predstava i ja'!$B$9:$C$57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9" l="1"/>
  <c r="E20" i="9"/>
  <c r="E19" i="9"/>
  <c r="E18" i="9"/>
  <c r="E17" i="9"/>
  <c r="E16" i="9"/>
  <c r="E15" i="9"/>
  <c r="D15" i="9"/>
  <c r="E14" i="9"/>
  <c r="E13" i="9"/>
  <c r="E12" i="9"/>
  <c r="E11" i="9"/>
  <c r="E10" i="9"/>
  <c r="E9" i="9"/>
  <c r="E8" i="9"/>
  <c r="E7" i="9"/>
  <c r="D7" i="9"/>
  <c r="E6" i="9"/>
  <c r="E5" i="9"/>
  <c r="E22" i="9" s="1"/>
  <c r="C36" i="8"/>
  <c r="E21" i="7" l="1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22" i="7" s="1"/>
  <c r="C35" i="6"/>
  <c r="E21" i="5" l="1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22" i="5" s="1"/>
  <c r="C153" i="4"/>
  <c r="C152" i="4"/>
  <c r="C144" i="4"/>
  <c r="C143" i="4"/>
  <c r="C140" i="4"/>
  <c r="C33" i="4"/>
  <c r="C35" i="4" s="1"/>
  <c r="E21" i="3" l="1"/>
  <c r="E20" i="3"/>
  <c r="E19" i="3"/>
  <c r="E18" i="3"/>
  <c r="E17" i="3"/>
  <c r="D16" i="3"/>
  <c r="E16" i="3" s="1"/>
  <c r="E15" i="3"/>
  <c r="D15" i="3"/>
  <c r="E14" i="3"/>
  <c r="E13" i="3"/>
  <c r="E12" i="3"/>
  <c r="E11" i="3"/>
  <c r="E10" i="3"/>
  <c r="E9" i="3"/>
  <c r="E8" i="3"/>
  <c r="D8" i="3"/>
  <c r="E7" i="3"/>
  <c r="E6" i="3"/>
  <c r="E5" i="3"/>
  <c r="E22" i="3" s="1"/>
  <c r="C153" i="2"/>
  <c r="C152" i="2"/>
  <c r="C144" i="2"/>
  <c r="C35" i="2"/>
</calcChain>
</file>

<file path=xl/sharedStrings.xml><?xml version="1.0" encoding="utf-8"?>
<sst xmlns="http://schemas.openxmlformats.org/spreadsheetml/2006/main" count="775" uniqueCount="206">
  <si>
    <t>OBRAZAC GODIŠNJEG IZVJEŠĆA USTANOVA O REALIZIRANIM PROGRAMIMA I NAMJENSKOM KORIŠTENJU SREDSTAVA ZA 2023.</t>
  </si>
  <si>
    <t>USTANOVA:</t>
  </si>
  <si>
    <t>Narodno sveučilište Dubrava</t>
  </si>
  <si>
    <t>OPĆI PODACI</t>
  </si>
  <si>
    <t>Klasa Ugovora:</t>
  </si>
  <si>
    <t>612-08/22-27/0286</t>
  </si>
  <si>
    <t>Urbroj Ugovora:</t>
  </si>
  <si>
    <t>532-05-01-02-02-23-02</t>
  </si>
  <si>
    <t>Iznos Ugovora:</t>
  </si>
  <si>
    <t>Datum Ugovora:</t>
  </si>
  <si>
    <t>2. ožujka 2023.</t>
  </si>
  <si>
    <t>Telefon:</t>
  </si>
  <si>
    <t>01 2050 030</t>
  </si>
  <si>
    <t>E-mail:</t>
  </si>
  <si>
    <t>ns-dubrava@ns-dubrava.hr</t>
  </si>
  <si>
    <t>Fax:</t>
  </si>
  <si>
    <t>Adresa:</t>
  </si>
  <si>
    <t>Cerska 1</t>
  </si>
  <si>
    <t>Naziv programa:</t>
  </si>
  <si>
    <t>Tradicijski ukras od papira - razmjena umijeća nositelja i iskustva dionika</t>
  </si>
  <si>
    <t>Autor, voditelj projekta-programa:</t>
  </si>
  <si>
    <t>dr.sc. Lucija Franić Novak</t>
  </si>
  <si>
    <t>Mjesto i vrijeme realizacije:</t>
  </si>
  <si>
    <t xml:space="preserve">Kulturrni centar, Dubrava 51 a, Madžarevo, 23.5. - 28.10.2023. </t>
  </si>
  <si>
    <t>Ukupan broj posjetitelja ili polaznika:</t>
  </si>
  <si>
    <t>Broj sudionika i izvođača:</t>
  </si>
  <si>
    <t>REALIZACIJA PROGRAMA</t>
  </si>
  <si>
    <t>Kratki opis programa</t>
  </si>
  <si>
    <t>Projekt Kinč - razmjena umijeća nositelja i iskustava dionika je dvogodišnji projekt kojim smo istražili  etnološki umijeće izrade kinča putem izvora (literatura, intervju s kazivačima na terenu), dokumentirali (zapisi, fotografije, video zapisi), snimili etnološki kratki film o umijeću izrade kinča pod nazivom Palček, ježek i pure, organizirali razmijenu stručna iskustva o očuvanju, prenošenju i prezentaciji umijeća izrade kinča. Proveli smo edukacije u zajednici organiziranjem radionica u suradnji sa osnovnim školama i radionica za edukatore (učitelje, odgajatelje). Rezultate dvogodišnjeg projekta objedinili smo manifestacijom Dani kinča u Dubravi od 23.5.- 28. 10. 2023.,  koja je sadržavala prigodnu izložbu kinča svih sudionika - kulturno-umjetničkih udruga koje njeguju umijeće izrade kinčai cvijeća od papira, okrugli stol, tri radionice, te promociju etnološkog filma o kinču iz Mađareva, uz tiskanu brošuru. O razmjeni iskustava, istraživanja kinča sudjelovali su etnolozi i folkloristi iz kulturnih institucija i udruga :Tihana Kušenić iz Muzeja na otvorenom  - Staro selo Kumrovec, Janja Kovač  iz Riznice Međimurja - Muzej nematerijalne baštine Međimurja iz Čakovca, te Tibor Martan iz  Kulturno-umjetničke udruge Magda i Luisa iz Madžareva, uz članice udruga iz Kladara, Doljana i Madžareva. koji proučavaju, istražuju i educiraju lokalnu zajednicu prenoseći znanja i umijeća izrade kinča na mlađe naraštaje, rabeći pritom tradicijske obrasce u izradi inspirativnih dekorativnih cvjetnih kitica i aranžmana. Svoj obol problematizazaciji oćuvanju i zaštiti žive baštine na okruglom stolu dale su prof dr. sc.  Petra Kelemen sa Odjela za etnologiju i kulturnu antropologiju Filozofskog faklulteta u Zagrebu i docentica dr sc. Mirela Hrovatin iz Ministarstva kulture i medija RH - Odjel za nematerijalnu kluturnu baštinu.</t>
  </si>
  <si>
    <t>FINANCIJSKI PREGLED UKUPNIH SREDSTAVA(PRIHODI)</t>
  </si>
  <si>
    <t>(Ispuniti za svaku programsku jedinicu)</t>
  </si>
  <si>
    <t>Prihod Gradskog ureda za kulturu, međugradsku i međunarodnu suradnju i civilno društvo</t>
  </si>
  <si>
    <t xml:space="preserve">Ostali prihodi iz Proračuna Grada Zagreba </t>
  </si>
  <si>
    <t>Prihod iz državnog proračuna (navesti koji) - MKIM</t>
  </si>
  <si>
    <t>Prihod iz europskih fondova i programa</t>
  </si>
  <si>
    <t>Prihodi od sponzora i donacija</t>
  </si>
  <si>
    <t>Vlastiti prihod (od prodaje programa, članarine, ulaznice, prihod od zakupa…)</t>
  </si>
  <si>
    <t xml:space="preserve">Ostali prihodi  </t>
  </si>
  <si>
    <t>UKUPNO</t>
  </si>
  <si>
    <t>PREGLED UKUPNIH RASHODA</t>
  </si>
  <si>
    <t>Preslike računa potrebno je posložiti prema programskim izdacima.</t>
  </si>
  <si>
    <t>Preslike plaćenih računa i ispis prometa od FINA-e / poslovne banke ili Internet bankarstva osigurati na zahtjev Gradskog ureda.</t>
  </si>
  <si>
    <t xml:space="preserve">KLIKNITE OVDJE I UNESITE PODATKE U TABLICU </t>
  </si>
  <si>
    <t>PROGRAMSKI POKAZATELJI</t>
  </si>
  <si>
    <t>Broj programa ili koncerata</t>
  </si>
  <si>
    <t>Broj prodanih ulaznica:</t>
  </si>
  <si>
    <t>Broj posjetitelja:</t>
  </si>
  <si>
    <t>Prihod od prodaje ulaznica:</t>
  </si>
  <si>
    <t>MEDIJSKA VIDLJIVOST PROGRAMA</t>
  </si>
  <si>
    <t>Nazočnost u medijima:</t>
  </si>
  <si>
    <t>Oglašavanje u medijima (broj oglasa):</t>
  </si>
  <si>
    <t>Tiskani promo materijal</t>
  </si>
  <si>
    <t>Plakat:</t>
  </si>
  <si>
    <t>Letak:</t>
  </si>
  <si>
    <t>Knjižica:</t>
  </si>
  <si>
    <t>OSTALI PROGRAMSKI POKAZATELJI - ISPUNJAVAJU SAMO JAVNA GRADSKA KAZALIŠTA</t>
  </si>
  <si>
    <t>PODACI O PREDSTAVI</t>
  </si>
  <si>
    <t>Autor</t>
  </si>
  <si>
    <t>Naslov</t>
  </si>
  <si>
    <t>Redatelj</t>
  </si>
  <si>
    <t>Broj 
izvedbi</t>
  </si>
  <si>
    <t>Broj 
posjetitelja</t>
  </si>
  <si>
    <t>Prosječna 
popunjenost dvorane</t>
  </si>
  <si>
    <t>Broj 
gratis ulaznica*</t>
  </si>
  <si>
    <t>Broj prodanih ulaznica</t>
  </si>
  <si>
    <t>Ostvaren prihod</t>
  </si>
  <si>
    <t>Prosječna cijena ulaznice</t>
  </si>
  <si>
    <t>GOSTOVANJA U ZEMLJI</t>
  </si>
  <si>
    <t>Mjesto</t>
  </si>
  <si>
    <t>Broj izvedbi</t>
  </si>
  <si>
    <t>Broj posjetitelja</t>
  </si>
  <si>
    <t>Ostvaren prihod 
od ulaznica</t>
  </si>
  <si>
    <t>GOSTOVANJA U INOZEMSTVU</t>
  </si>
  <si>
    <t>FESTIVALI U ZEMLJI</t>
  </si>
  <si>
    <t>Naslov predstave</t>
  </si>
  <si>
    <t>Festival</t>
  </si>
  <si>
    <t>Nagrade</t>
  </si>
  <si>
    <t>FESTIVALI U INOZEMSTVU</t>
  </si>
  <si>
    <t>Ostale nagrade i priznanja :</t>
  </si>
  <si>
    <t>OSTALI PROGRAMSKI POKAZATELJI - ISPUNJAVAJU SAMO KNJIŽNICE GRADA ZAGREBA</t>
  </si>
  <si>
    <t>SPECIFIKACIJA I POPIS RAČUNA ZA NABAVU KNJIŽNIČNE GRAĐE</t>
  </si>
  <si>
    <t>FINANCIJSKO IZVJEŠĆE ZA NABAVU KNJIŽNE I NEKNJIŽNE GRAĐE IZ SREDSTAVA (SREDSTVA OSNIVAČA) PREMA NAKLADNICIMA</t>
  </si>
  <si>
    <t>OSTALI PROGRAMSKI POKAZATELJI - ISPUJAVAJU SAMO CENTRI ZA KULTURU I NARODNA SVEUČILIŠTA</t>
  </si>
  <si>
    <t>TERMINI I LOKACIJE</t>
  </si>
  <si>
    <t>Datum početka održavanja programa:</t>
  </si>
  <si>
    <t>23.5.2023.</t>
  </si>
  <si>
    <t>Datum završetka održavanja programa:</t>
  </si>
  <si>
    <t>28.10. 2023.</t>
  </si>
  <si>
    <t>Trajanje programa u danima:</t>
  </si>
  <si>
    <t>Mjesto održavanja/realizacije:</t>
  </si>
  <si>
    <t>Kulturni centar, Dubrava 51 a</t>
  </si>
  <si>
    <t>AUTORI, UMJETNICI, POLAZNICI</t>
  </si>
  <si>
    <t>Osoba zadužena za organizaciju programa:</t>
  </si>
  <si>
    <t>Lucija Franić Novak</t>
  </si>
  <si>
    <t>Broj polaznika programa:</t>
  </si>
  <si>
    <t>Broj korisnika programa:</t>
  </si>
  <si>
    <t>Broj posjetitelja programa:</t>
  </si>
  <si>
    <t>Broj izvođača/umjetnika koji su sudjelovali u programu:</t>
  </si>
  <si>
    <t>OSTALI PODACI O PROGRAMU</t>
  </si>
  <si>
    <t>Program se proveo:</t>
  </si>
  <si>
    <t>da</t>
  </si>
  <si>
    <t>Djelatnost u koju program spada:</t>
  </si>
  <si>
    <t>Odjel za kulturu</t>
  </si>
  <si>
    <t>Da li se program provodio uz naplatu korisnicima:</t>
  </si>
  <si>
    <t>ne</t>
  </si>
  <si>
    <t>Iznos participacije naplate:</t>
  </si>
  <si>
    <t>Da li je program bio financiran iz drugog izvora</t>
  </si>
  <si>
    <t>Kolikim iznosom:</t>
  </si>
  <si>
    <t>Izvor dodatnog financiranja:</t>
  </si>
  <si>
    <t>vlastita sredstava</t>
  </si>
  <si>
    <t>Kojoj je skupini program bio namijenjen:</t>
  </si>
  <si>
    <t>građanstvu, djeci, mladima, kulturno-umjetničkim udrugama, etnolozima, široj javnosti</t>
  </si>
  <si>
    <t>Kategorija programa:</t>
  </si>
  <si>
    <t>Programi hrvatske tradicijske kulture</t>
  </si>
  <si>
    <t>FINANCIJSKI PODACI  O RASHODIMA</t>
  </si>
  <si>
    <t>Rashodi poslovanja</t>
  </si>
  <si>
    <t>Naknade troškova zaposlenima</t>
  </si>
  <si>
    <t>Službena putovanja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</si>
  <si>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</si>
  <si>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</si>
  <si>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</si>
  <si>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</si>
  <si>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</si>
  <si>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Sitni inventar i autogume</t>
  </si>
  <si>
    <t>Rashodi za usluge</t>
  </si>
  <si>
    <t>Usluge telefona, pošte i prijevoza</t>
  </si>
  <si>
    <t>Usluge tekućeg i investicijskog održavanja</t>
  </si>
  <si>
    <t>Usluge promidžbe i informiranja</t>
  </si>
  <si>
    <t>Zakupnine i najamnine</t>
  </si>
  <si>
    <t>Intelektualne i osobne usluge</t>
  </si>
  <si>
    <t>Ostale usluge</t>
  </si>
  <si>
    <t>Naknade troškova osobama izvan radnog odnosa</t>
  </si>
  <si>
    <t>Ostali nespomenuti rashodi poslovanja</t>
  </si>
  <si>
    <t>Reprezentacija</t>
  </si>
  <si>
    <t>Članarine i norme</t>
  </si>
  <si>
    <t>Pristojbe i naknade</t>
  </si>
  <si>
    <t>Po potrebi dodati redove pritiskom na tipku TAB na tipkovnici</t>
  </si>
  <si>
    <t>Redni broj</t>
  </si>
  <si>
    <t>Programski izdaci (sve troškove potrebno je specificirati)</t>
  </si>
  <si>
    <t xml:space="preserve">SREDSTVA GRADSKOG UREDA ZA KULTURU </t>
  </si>
  <si>
    <t>SREDSTVA IZ OSTALIH IZVORA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</si>
  <si>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</si>
  <si>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</si>
  <si>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</si>
  <si>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</si>
  <si>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</si>
  <si>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</si>
  <si>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</si>
  <si>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</si>
  <si>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</si>
  <si>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</si>
  <si>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</si>
  <si>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</si>
  <si>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</si>
  <si>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</si>
  <si>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</si>
  <si>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</si>
  <si>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</si>
  <si>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Total</t>
  </si>
  <si>
    <t>612-08/22-27/0285</t>
  </si>
  <si>
    <t>Naše čipke naš ponos - između prošlosti i sadašnjosti</t>
  </si>
  <si>
    <t>dr. sc. Lucija Franić Novak, Veronika Filipec</t>
  </si>
  <si>
    <t>Kulturni centar, Dubrava 51 a, i Ozalj  16.1. 2023. - 18.12. 2023.</t>
  </si>
  <si>
    <r>
      <t xml:space="preserve">Program </t>
    </r>
    <r>
      <rPr>
        <i/>
        <sz val="12"/>
        <color theme="1"/>
        <rFont val="Times New Roman"/>
        <family val="1"/>
        <charset val="238"/>
      </rPr>
      <t xml:space="preserve">Naše čipke naš ponos - čipke između prošlosti i budućnosti </t>
    </r>
    <r>
      <rPr>
        <sz val="12"/>
        <color theme="1"/>
        <rFont val="Times New Roman"/>
        <family val="1"/>
        <charset val="238"/>
      </rPr>
      <t xml:space="preserve"> održala se od 16. siječnja do 15. svibnja i od 2.10.- 18.12.2023. godine u dva ciklusa radionica u trajanju 56 sati. U novi ciklus radionica uključile su se polaznice koje pohađaju ovaj tečaj već tri godine, dok su nove polaznice radile po početničkom programu radi boljeg usvajanja znanja čipkarstva u polju tekstilnog rukotvorstva uz izvježbavanje tehnike izrade. Pohađalo je ukupno osamnaest polaznica. 
Čipkarice su stigle izvršiti predviđeni program i plan rada radionice. Nove polaznice su savladale osnovne bodove izrade paške čipke (</t>
    </r>
    <r>
      <rPr>
        <i/>
        <sz val="12"/>
        <color theme="1"/>
        <rFont val="Times New Roman"/>
        <family val="1"/>
        <charset val="238"/>
      </rPr>
      <t>dintel, mendulica, listac, pekjica</t>
    </r>
    <r>
      <rPr>
        <sz val="12"/>
        <color theme="1"/>
        <rFont val="Times New Roman"/>
        <family val="1"/>
        <charset val="238"/>
      </rPr>
      <t xml:space="preserve"> itd.), naučile su samostalno odabrati i precrtati mustru, uz stručnu pomoć voditeljice Veronike Filipec. Napredne polaznice koje već tri godine pohađaju tečajeve čipkarstva izradile su veće čipke u svom promjeru uz odabir originalnih mustri koje zahtijevaju više praktičnih znanja u primjeni naučenih bodova. Etnološka znanja o povijesnom nastanku i razvoju čipkarstva s posebnim naglaskom na razvoj i kontinuitet vještine izrade paške čipke, te o postupcima zaštite kulturnog nematerijalnog dobra na nacionalnoj razini i u okvirima baštine čovječanstva prezentirala je viša stručna suradnica etnologinja dr. sc. Lucija Franić Novak.
Samostalne čipke nastale u radionici izložile su se na zajedničkoj izložbi radova polaznika radionica i tečajeva Narodnog sveučilišta Dubrava od 5. do 29. svibnja 2023. u sklopu Dana Dubrave. Marketinška uloga sastojala se u objavi vijesti s potrebnim informacijama o upisu i početku, te održavanju novog ciklusa radionice </t>
    </r>
    <r>
      <rPr>
        <i/>
        <sz val="12"/>
        <color theme="1"/>
        <rFont val="Times New Roman"/>
        <family val="1"/>
        <charset val="238"/>
      </rPr>
      <t>Naše čipke naš ponos</t>
    </r>
    <r>
      <rPr>
        <sz val="12"/>
        <color theme="1"/>
        <rFont val="Times New Roman"/>
        <family val="1"/>
        <charset val="238"/>
      </rPr>
      <t xml:space="preserve"> putem mrežnih stranica Narodnog sveučilišta Dubrava i radijskih najava na HRT Radio Sljeme u emisiji </t>
    </r>
    <r>
      <rPr>
        <i/>
        <sz val="12"/>
        <color theme="1"/>
        <rFont val="Times New Roman"/>
        <family val="1"/>
        <charset val="238"/>
      </rPr>
      <t>Pozivnica.</t>
    </r>
    <r>
      <rPr>
        <sz val="12"/>
        <color theme="1"/>
        <rFont val="Times New Roman"/>
        <family val="1"/>
        <charset val="238"/>
      </rPr>
      <t xml:space="preserve"> U studenom 2023. godine gostovala čipkarica Marine Šarčević iz Sikirevaca u sklopu tečaja. Prezentirala je i vodila stručnu specijalističku radionicu sunčane čipke što je rezultiralo boljim uvidom u tradicijska umijeća čipkarske hrvatske  i svjetske kulturne baštine, bolju razinu motivacije i praktičnog prijenosa tradicijskog umijeće zainteresiranim polaznicima tečaja u Narodnom sveučilištu Dubrava. Projekt je sufinanciran sredstvima Ministarstva kulture i medija RH.
</t>
    </r>
  </si>
  <si>
    <t>Ostali prihodi iz Proračuna Grada Zagreba (navesti koji)</t>
  </si>
  <si>
    <t>Najava radionice, Pozivnica- HRT Radio Sljeme</t>
  </si>
  <si>
    <t>Facebook ns-dubrava, web ns-dubrava.hr</t>
  </si>
  <si>
    <t>Zajednički plakat</t>
  </si>
  <si>
    <t xml:space="preserve">Zajednički letak </t>
  </si>
  <si>
    <t>16. 1. 2023.</t>
  </si>
  <si>
    <t>18.12. 2023.</t>
  </si>
  <si>
    <t>vlastita sredstva</t>
  </si>
  <si>
    <t>odrasli</t>
  </si>
  <si>
    <t>612-08/22-27/0287</t>
  </si>
  <si>
    <t>2.3. 2023.</t>
  </si>
  <si>
    <t>Oživljena baština  uskrsne tradicije ukrašavanja jaja</t>
  </si>
  <si>
    <t xml:space="preserve">dr. sc. Lucija Franić Novak </t>
  </si>
  <si>
    <t>Međimurje, Donja Dubrava, Međimurske čete 17  i Kulturni centar, Dubrava 51 a, 28.3.  - 11.4. 2023.</t>
  </si>
  <si>
    <t xml:space="preserve">U sklopu projekta  Oživljena  baština uskrsne tradicije ukrašavanja jaja realizirane su aktivnosti etnološkog istraživanja, pripreme i snimanje kratkog etnološkog filma Dar od srca u Muzeju nematerijalne baštine u Čakovcu u suradnji sa etnologinjom Janjom Kovač, te u kući obitelji Vučenik u Donjoj Dubravi, izložba i prigodne radionice.
Etnološko istraživanje međimurke crne pisanice rezultiralo je prigodnom izložbom Oživljena baština crne međimurske pisanice u stvaralaštvu Biserke Vučenik u Kulturnom centru, Dubrava 51 a, od 4.4. - 11. 4. 2023. i tiskanim deplijanom s uputama izrade i crtežima ornamentike. Na dan svečanog otvorenja izložbe upriličena je etnološka radionica izrade crne pisanice pod vodstvom čuvarice umijeća izrade crnih pisanice gospođe Biserke Vučenik. Snimljen je film o crnoj pisanici u stvaralaštvu Biserke Vučenik i postupku izrade crne pisanice. Film se nalazi na YouTube u linku: https://www.youtube.com/watch?v=oKBLGcHcLXo
U sklopu projekta održane su dvije radionice ukrašavanja jaja batik tehnikom prema tradiciji posavsko- moslavačkog kraja pod vodstvom etnologinje Slavice Moslavac (28.3. 2023.) i radionica ukrašavanja jaja krep-papirom prema tradiciji Mađareva pod vodstvom čuvarice tradicije Ane Martan (31.3.2023.).
Sve aktivnosti projekta provedene su uz sudjelovanje velikog broja posjetitelja i polaznika radionica (cca 400). Film Dar od srca u prvih par dana dosegao je gledanost preko 1000 puta. Izložba i popratne aktivnost projekta popraćene su redovno na web. ns-dubrava.hr  i fb  Narodnog sveučilišta Dubrava, na web portalu Culturenet 31.3.2023., fb stranici Ministarstva kulture i medija, web stranici općine Donja Dubrava, u radijskim emisijama s najavama događanja (HRT Radio Sljeme, HRT – Prvi program sudjelovanje u emisiji Slušaj kako zemlja diše, Zabavni radio), uz objavljene članke na internetu o izložbi, filmu i radionicama (Međimurski tjednik, sarajevsko Oslobođenje).
</t>
  </si>
  <si>
    <t>Prihod iz državnog proračuna (navesti koji)</t>
  </si>
  <si>
    <t>Nije primjenjivo</t>
  </si>
  <si>
    <t>HRT Radio Sljeme, HRT – Prvi program, Slušaj kako zemlja diše, Zab. radio, Međimurski tjednik, Oslobođenje, Internet i Facebook ns-dubrava.hr</t>
  </si>
  <si>
    <t>deplijan izložbe</t>
  </si>
  <si>
    <t>28.3. 2023.</t>
  </si>
  <si>
    <t>11. 4. 2023.</t>
  </si>
  <si>
    <t>Kulturni centar, Dubrava 51 a i obiteljska kuća Biserke Vučenik, Međimurske čete 17, Donja Dubrava, Međimurje</t>
  </si>
  <si>
    <t>centri za kulturu</t>
  </si>
  <si>
    <t>vlastiti prihod</t>
  </si>
  <si>
    <t>građanstvu</t>
  </si>
  <si>
    <t>Programi hrvatske tradicijske kulture (istraživanja, film, izložba, radionice)</t>
  </si>
  <si>
    <t>OBRAZAC POLUGODIŠNJEG IZVJEŠĆA USTANOVA O REALIZIRANIM PROGRAMIMA I NAMJENSKOM KORIŠTENJU SREDSTAVA ZA 2023.</t>
  </si>
  <si>
    <t>402-01/22-16/0199</t>
  </si>
  <si>
    <t>532-03-01-23-02</t>
  </si>
  <si>
    <t>4.4.2023.</t>
  </si>
  <si>
    <t xml:space="preserve">Predstava i ja - segmentacija publike kazališta za djecu
</t>
  </si>
  <si>
    <t>Sandra Banić Naumovski</t>
  </si>
  <si>
    <t>Zagreb, 2.10.2023-17.11.2023.</t>
  </si>
  <si>
    <t>Potreba ovog istraživačko-primijenjenog projekta polazi iz činjenice i potrebe stručnog istraživanja i segmentacije publike u kontekstu odgojno-obrazovnih ustanova. Posjet djece kazalištu, vođen je tržišnim strategijama, a o organiziranom dolasku djece u kazalište ili odlasku kazališta u odgojno-obrazovne ustanove, u pravilu odlučuju odgojno-obrazovni stručnjaci. Upravo, smatramo, u strukturno postavljenom sustavu visokog obrazovanja kazališnih umjetnika, s jedne strane, i odgojno-obrazovnih stručnjaka, s druge strane, ne postoje čvršće međuveze, osim rijetkih kolegija, koje bi omogućile međusobno razumijevanje, uviđanje korelacija, međusobne suradnje, a sve s ciljem ne samo razvoja publike u kontekstu bolje prodaje ulaznica na kazališnoj blagajni, već spoznaje nužnosti zajedničkog rada na cjelovitom odgoju i obrazovanju djece. Stoga, potreba razvoja publike, nije jednostrano usmjerena, i pričajući o djeci kao ciljnoj skupini, osobito ne bi trebala biti orijentirana jednosmjerno od kazališta prema ciljnoj skupini, već podrazumijeva kazalište koja prati, sudjeluje i razumije sveukupan razvoj djeteta, što nameće imperativ upoznavanja, suradnje i komunikacije između odgojno-obrazovnih ustanova i kazališta. U dijelu uprizorenja lektirnih naslova ili drugih klasika dječje književnosti, ne radeći osobite iskorake iz uobičajenog marketinškog pristupa, kazališta za djecu imaju zapaženiji odaziv publike. „Eksperimenti“ kako s manje poznatim književnim predlošcima, tako i s autorskim dramskim tekstovima hrvatskih dramaturga, a osobito neverbalna uprizorenja koja ne počivaju na „priči“, nalaze puno manje prostora za prodaju/promociju/razumijevanje te im je opstanak na repertoarima kazališta kraći, čak i ako dobiju nagrade struke. Nastavljajući kontekst rada Dječjeg kazališta Dubrava na relaciji repertoarna politika, odnosno politika postavljanja novih kazališnih naslova i publika, odnosno reakcija gledatelja u kontekstu dolaska ili nedolaska na predstavu, reakcija na odgledano, ovim istraživačko-primijenjenim projektom s elementima rada s publikom, orijentiranim na istraživanja mlade publike i odgojno-obrazovnih stručnjaka želimo propitati sljedeće ključne pretpostavke: Je li na detektirane publike (djeca i odgojno-obrazovni stručnjaci) aplikabilna segmentacija definirana ASSET projektom ili je model potrebno prilagoditi i usustaviti novi? (Projekt Audience Segmentation System in European Theatres (ASSET) provodilo je Narodno sveučilište Dubrava u partnerstvu s organizacijama iz Češke, Austrije, Finske, Bugarske i UK  (http://asset4art.eu/)). Postoje li odstupanja u segmentima publike između postojećih rezultata koji se odnose na roditelje koji biraju predstave za djecu i djece same ili odgojno-obrazovnih stručnjaka koji odlučuju na koju predstavu vode djecu i djece koja su vođena na predstavu? Utječe li rad s publikama na razvijanje njihova interesa za posjet kazalištu za djecu? Provedeni projekt imao je sljedeću strukturu aktivnosti: a) pripremni rad uključenih stručnjaka: stručnjakinje za razvoj publike, kazališne producentice-voditeljice kazališta, autorice/redateljice, dramaturginje i glumice, b) inicijalno anketiranje učenika 7. razreda osnovnih škola u odgojno-obrazovnim ustanovama  (107 anketnih upitnika), c) provedba radionica i performativnih debata s učenicima sedmih razreda osnovnih škola u odgojno-obrazovnim ustanovama (4 radionice i performativne debate u 2 osnovne škole za 6 razrednih odjela), d) nazočenje predstavi s interaktivnim intermezzima uz tribinu nakon predstave (1 predstava za sve uključene učenike, 1 tribina, provedena u tri skupine), e) završno anketiranje u Dječjem kazalištu Dubrava (97 anketnih upitnika), f) evaluacija rada  te g) oblikovanje publikacije projekta. 
Detaljna analiza brojčanih pokazatelja, kao i postignuća, iscrpno je prikazana u publikaciji projekta u prilogu.
Primjena modela segmentacije publike projekta ASSET pokazala se djelomično mogućom na publike djece i odgojno-obrazovnih stručnjaka, ukazujući na potrebu prilagodbe specifičnostima publika. Odstupanja u preferencijama između roditelja koji biraju predstave za djecu, koje rezultiraju prethodno provedenom istraživanju te odgojno-obrazovnih stručnjaka i djece, naglašavaju potrebu za proširenjem opisa segmenata, prilagođenih potrebama i interesima pojedinih ciljanih skupina.  Preporuka za daljnja istraživanja je obuhvatiti relevantan uzorak za obje ciljane skupine te kroz predistraživanje prilagoditi segmente i metodu prikupljanja podataka specifičnostima mlade publike i odgojno-obrazovnih stručnjaka.
Rad s publikama pokazuje pozitivan doprinos u mijenjanju stava i interesa za kazalištem. Radionice i debate prije same izvedbe te tribina nakon izvedbe predstave omogućile su otvoreni dijalog o temi i poruci predstave ukazujući na emocionalnu i edukativnu vrijednost predstave. Valja istaknuti da samo kontinuirano istraživanje koje koristi kombinaciju kvantitativnih i kvalitativnih metoda može doprinijeti razvoju i optimizaciji aktivnosti s publikom te boljem razumijevanju utjecaja tih programa na širu zajednicu.
Ovaj istraživačko-primijenjen projekt pridonio je boljem razumijevanju dinamike između kazališta, djece i odgojno-obrazovnih stručnjaka te pružio temelje za daljnje istraživanje i razvoj repertoarnih politika DK Dubrava, potičući suradnju s odgojno-obrazovnim ustanovama. Važnost ove suradnje leži ne samo u umjetničkom oblikovanju mladih gledatelja, već i u oblikovanju budućnosti obrazovnog sustava i kulturne participacije djece.</t>
  </si>
  <si>
    <t>Prihod iz državnog proračuna (nMinistarstvo kulture i medija RH)</t>
  </si>
  <si>
    <t>nije primjenjivo</t>
  </si>
  <si>
    <t>kazalistedubrava.hr</t>
  </si>
  <si>
    <t>2.10.2023.</t>
  </si>
  <si>
    <t>17.11.2023.</t>
  </si>
  <si>
    <t>osnovne škole u Dubravi, Dječje kazalište Dubrava</t>
  </si>
  <si>
    <t>djeci viših razreda osnovnih škola, odgojno-obrazovnim stručnjacima</t>
  </si>
  <si>
    <t>stručno istraživanje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</si>
</sst>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_-* #,##0.00\ [$EUR]_-;\-* #,##0.00\ [$EUR]_-;_-* &quot;-&quot;??\ [$EUR]_-;_-@_-"/>
  </numFmts>
  <fonts count="2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theme="1" tint="0.249977111117893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 tint="0.34998626667073579"/>
      <name val="Times New Roman"/>
      <family val="1"/>
      <charset val="238"/>
    </font>
    <font>
      <b/>
      <sz val="12"/>
      <color theme="1" tint="0.14999847407452621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2"/>
      <color theme="1" tint="0.249977111117893"/>
      <name val="Times New Roman"/>
      <family val="1"/>
      <charset val="238"/>
    </font>
    <font>
      <sz val="12"/>
      <color theme="1" tint="0.14999847407452621"/>
      <name val="Times New Roman"/>
      <family val="1"/>
      <charset val="238"/>
    </font>
    <font>
      <i/>
      <sz val="11"/>
      <color theme="1" tint="0.1499984740745262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rgb="FFFF000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 tint="0.14999847407452621"/>
      <name val="Times New Roman"/>
      <family val="1"/>
      <charset val="238"/>
    </font>
    <font>
      <u/>
      <sz val="11"/>
      <color theme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8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1" fillId="0" borderId="1" xfId="1" applyBorder="1"/>
    <xf numFmtId="0" fontId="4" fillId="0" borderId="1" xfId="0" applyFont="1" applyBorder="1" applyAlignment="1">
      <alignment horizontal="left"/>
    </xf>
    <xf numFmtId="0" fontId="9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164" fontId="11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4" fontId="12" fillId="0" borderId="1" xfId="0" applyNumberFormat="1" applyFont="1" applyBorder="1"/>
    <xf numFmtId="0" fontId="10" fillId="0" borderId="0" xfId="0" applyFont="1"/>
    <xf numFmtId="0" fontId="13" fillId="0" borderId="2" xfId="1" applyFont="1" applyBorder="1" applyAlignment="1">
      <alignment vertical="center"/>
    </xf>
    <xf numFmtId="0" fontId="4" fillId="0" borderId="3" xfId="0" applyFont="1" applyBorder="1"/>
    <xf numFmtId="0" fontId="6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165" fontId="11" fillId="0" borderId="1" xfId="0" applyNumberFormat="1" applyFont="1" applyBorder="1"/>
    <xf numFmtId="0" fontId="11" fillId="0" borderId="0" xfId="0" applyFont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wrapText="1"/>
    </xf>
    <xf numFmtId="14" fontId="15" fillId="0" borderId="1" xfId="0" applyNumberFormat="1" applyFont="1" applyBorder="1"/>
    <xf numFmtId="0" fontId="15" fillId="0" borderId="1" xfId="0" applyFont="1" applyBorder="1"/>
    <xf numFmtId="0" fontId="16" fillId="0" borderId="0" xfId="0" applyFont="1" applyAlignment="1">
      <alignment vertical="center" wrapText="1"/>
    </xf>
    <xf numFmtId="0" fontId="15" fillId="0" borderId="0" xfId="0" applyFont="1"/>
    <xf numFmtId="164" fontId="15" fillId="0" borderId="1" xfId="0" applyNumberFormat="1" applyFont="1" applyBorder="1"/>
    <xf numFmtId="0" fontId="6" fillId="0" borderId="1" xfId="0" applyFont="1" applyBorder="1"/>
    <xf numFmtId="164" fontId="16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17" fillId="0" borderId="0" xfId="0" applyFont="1"/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164" fontId="11" fillId="0" borderId="1" xfId="0" applyNumberFormat="1" applyFont="1" applyBorder="1" applyAlignment="1">
      <alignment horizontal="right"/>
    </xf>
    <xf numFmtId="164" fontId="11" fillId="0" borderId="4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1" xfId="0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164" fontId="19" fillId="0" borderId="1" xfId="0" applyNumberFormat="1" applyFont="1" applyBorder="1" applyAlignment="1">
      <alignment horizontal="left" vertical="center" wrapText="1"/>
    </xf>
    <xf numFmtId="0" fontId="20" fillId="0" borderId="1" xfId="1" applyFont="1" applyBorder="1"/>
    <xf numFmtId="0" fontId="4" fillId="0" borderId="1" xfId="0" applyFont="1" applyBorder="1" applyAlignment="1">
      <alignment horizontal="left" wrapText="1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top" wrapText="1"/>
    </xf>
  </cellXfs>
  <cellStyles count="2">
    <cellStyle name="Hiperveza" xfId="1" builtinId="8"/>
    <cellStyle name="Normalno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\ [$EUR]"/>
      <alignment horizontal="righ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\ [$EUR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\ [$EUR]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\ [$EUR]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\ [$EUR]"/>
      <alignment horizontal="righ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\ [$EUR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\ [$EUR]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\ [$EUR]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\ [$EUR]"/>
      <alignment horizontal="righ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\ [$EUR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\ [$EUR]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\ [$EUR]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\ [$EUR]"/>
      <alignment horizontal="righ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\ [$EUR]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\ [$EUR]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\ [$EUR]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Uno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Uno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Uno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Uno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3228975</xdr:colOff>
      <xdr:row>0</xdr:row>
      <xdr:rowOff>104775</xdr:rowOff>
    </xdr:from>
    <xdr:to>
      <xdr:col>4</xdr:col>
      <xdr:colOff>1809750</xdr:colOff>
      <xdr:row>2</xdr:row>
      <xdr:rowOff>104775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23F3E9-D8E8-4BA0-891E-BCD8B3E30AC5}"/>
            </a:ext>
          </a:extLst>
        </xdr:cNvPr>
        <xdr:cNvSpPr/>
      </xdr:nvSpPr>
      <xdr:spPr>
        <a:xfrm>
          <a:off x="8610600" y="104775"/>
          <a:ext cx="4333875" cy="4000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200">
              <a:latin typeface="Times New Roman" panose="02020603050405020304" pitchFamily="18" charset="0"/>
              <a:cs typeface="Times New Roman" panose="02020603050405020304" pitchFamily="18" charset="0"/>
            </a:rPr>
            <a:t>NATRAG</a:t>
          </a:r>
          <a:r>
            <a:rPr lang="hr-HR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NA NASLOVNICU OBRASCA IZVJEŠTAJA</a:t>
          </a:r>
          <a:endParaRPr lang="hr-HR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3228975</xdr:colOff>
      <xdr:row>0</xdr:row>
      <xdr:rowOff>104775</xdr:rowOff>
    </xdr:from>
    <xdr:to>
      <xdr:col>4</xdr:col>
      <xdr:colOff>1809750</xdr:colOff>
      <xdr:row>2</xdr:row>
      <xdr:rowOff>104775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E2DF51-9481-4FAE-832C-7CF49A33F3B6}"/>
            </a:ext>
          </a:extLst>
        </xdr:cNvPr>
        <xdr:cNvSpPr/>
      </xdr:nvSpPr>
      <xdr:spPr>
        <a:xfrm>
          <a:off x="8610600" y="104775"/>
          <a:ext cx="4333875" cy="4000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200">
              <a:latin typeface="Times New Roman" panose="02020603050405020304" pitchFamily="18" charset="0"/>
              <a:cs typeface="Times New Roman" panose="02020603050405020304" pitchFamily="18" charset="0"/>
            </a:rPr>
            <a:t>NATRAG</a:t>
          </a:r>
          <a:r>
            <a:rPr lang="hr-HR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NA NASLOVNICU OBRASCA IZVJEŠTAJA</a:t>
          </a:r>
          <a:endParaRPr lang="hr-HR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3228975</xdr:colOff>
      <xdr:row>0</xdr:row>
      <xdr:rowOff>104775</xdr:rowOff>
    </xdr:from>
    <xdr:to>
      <xdr:col>4</xdr:col>
      <xdr:colOff>1809750</xdr:colOff>
      <xdr:row>2</xdr:row>
      <xdr:rowOff>104775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179F62-2248-4801-83D7-BA6191623876}"/>
            </a:ext>
          </a:extLst>
        </xdr:cNvPr>
        <xdr:cNvSpPr/>
      </xdr:nvSpPr>
      <xdr:spPr>
        <a:xfrm>
          <a:off x="8610600" y="104775"/>
          <a:ext cx="4333875" cy="4000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200">
              <a:latin typeface="Times New Roman" panose="02020603050405020304" pitchFamily="18" charset="0"/>
              <a:cs typeface="Times New Roman" panose="02020603050405020304" pitchFamily="18" charset="0"/>
            </a:rPr>
            <a:t>NATRAG</a:t>
          </a:r>
          <a:r>
            <a:rPr lang="hr-HR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NA NASLOVNICU OBRASCA IZVJEŠTAJA</a:t>
          </a:r>
          <a:endParaRPr lang="hr-HR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3228975</xdr:colOff>
      <xdr:row>0</xdr:row>
      <xdr:rowOff>104775</xdr:rowOff>
    </xdr:from>
    <xdr:to>
      <xdr:col>4</xdr:col>
      <xdr:colOff>1809750</xdr:colOff>
      <xdr:row>2</xdr:row>
      <xdr:rowOff>104775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8A588C-FBA7-4A8A-950C-9CACC9E194A7}"/>
            </a:ext>
          </a:extLst>
        </xdr:cNvPr>
        <xdr:cNvSpPr/>
      </xdr:nvSpPr>
      <xdr:spPr>
        <a:xfrm>
          <a:off x="8610600" y="104775"/>
          <a:ext cx="4333875" cy="4000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200">
              <a:latin typeface="Times New Roman" panose="02020603050405020304" pitchFamily="18" charset="0"/>
              <a:cs typeface="Times New Roman" panose="02020603050405020304" pitchFamily="18" charset="0"/>
            </a:rPr>
            <a:t>NATRAG</a:t>
          </a:r>
          <a:r>
            <a:rPr lang="hr-HR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NA NASLOVNICU OBRASCA IZVJEŠTAJA</a:t>
          </a:r>
          <a:endParaRPr lang="hr-HR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D06E60-A523-4FF1-BEA7-B5783B2E6F81}" name="Table2" displayName="Table2" ref="A4:E22" totalsRowCount="1" headerRowDxfId="47" dataDxfId="46">
  <autoFilter ref="A4:E21" xr:uid="{00000000-0009-0000-0100-000001000000}"/>
  <tableColumns count="5">
    <tableColumn id="1" xr3:uid="{31502095-68A8-4E68-8FCF-C85F5BF58F29}" name="Redni broj" totalsRowLabel="Total" dataDxfId="44" totalsRowDxfId="45"/>
    <tableColumn id="2" xr3:uid="{D790167A-13FA-4772-ABEE-0DAB53622E70}" name="Programski izdaci (sve troškove potrebno je specificirati)" dataDxfId="42" totalsRowDxfId="43"/>
    <tableColumn id="3" xr3:uid="{29C026AE-7913-450B-8D01-61FDC70A66B2}" name="SREDSTVA GRADSKOG UREDA ZA KULTURU " dataDxfId="40" totalsRowDxfId="41"/>
    <tableColumn id="4" xr3:uid="{12DA28E1-9EFA-43B4-9E87-ED6377E7A6CE}" name="SREDSTVA IZ OSTALIH IZVORA" dataDxfId="38" totalsRowDxfId="39"/>
    <tableColumn id="5" xr3:uid="{3877327E-6C58-43E5-8823-1A92BC293F23}" name="UKUPNO" totalsRowFunction="sum" dataDxfId="36" totalsRowDxfId="37">
      <calculatedColumnFormula>SUM(Table2[[#This Row],[SREDSTVA GRADSKOG UREDA ZA KULTURU ]:[SREDSTVA IZ OSTALIH IZVORA]])</calculatedColumnFormula>
    </tableColumn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FDCCB6-406F-4754-B6EE-FDF03D059FD4}" name="Table23" displayName="Table23" ref="A4:E22" totalsRowCount="1" headerRowDxfId="35" dataDxfId="34">
  <autoFilter ref="A4:E21" xr:uid="{00000000-0009-0000-0100-000001000000}"/>
  <tableColumns count="5">
    <tableColumn id="1" xr3:uid="{809DEE79-5BD7-483C-8BF6-F0455872A9EE}" name="Redni broj" totalsRowLabel="Total" dataDxfId="32" totalsRowDxfId="33"/>
    <tableColumn id="2" xr3:uid="{34B391A1-9AEA-48B6-B985-8A94E2749F75}" name="Programski izdaci (sve troškove potrebno je specificirati)" dataDxfId="30" totalsRowDxfId="31"/>
    <tableColumn id="3" xr3:uid="{705640AC-DBEE-45CD-8907-2D3FB9B6D3A4}" name="SREDSTVA GRADSKOG UREDA ZA KULTURU " dataDxfId="28" totalsRowDxfId="29"/>
    <tableColumn id="4" xr3:uid="{4A732BC2-2043-495E-8727-59A1DD4B91E2}" name="SREDSTVA IZ OSTALIH IZVORA" dataDxfId="26" totalsRowDxfId="27"/>
    <tableColumn id="5" xr3:uid="{E18921D5-681E-473B-99C6-979400D4AFC2}" name="UKUPNO" totalsRowFunction="sum" dataDxfId="24" totalsRowDxfId="25">
      <calculatedColumnFormula>SUM(Table23[[#This Row],[SREDSTVA GRADSKOG UREDA ZA KULTURU ]:[SREDSTVA IZ OSTALIH IZVORA]])</calculatedColumnFormula>
    </tableColumn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4360AA-31DF-4691-A51E-088CD65C0A19}" name="Table24" displayName="Table24" ref="A4:E22" totalsRowCount="1" headerRowDxfId="23" dataDxfId="22">
  <autoFilter ref="A4:E21" xr:uid="{00000000-0009-0000-0100-000001000000}"/>
  <tableColumns count="5">
    <tableColumn id="1" xr3:uid="{A98F54C4-2D5F-481F-A821-E1A9DFA9F820}" name="Redni broj" totalsRowLabel="Total" dataDxfId="20" totalsRowDxfId="21"/>
    <tableColumn id="2" xr3:uid="{E2294004-44A9-4994-8ED8-21E0D74722D8}" name="Programski izdaci (sve troškove potrebno je specificirati)" dataDxfId="18" totalsRowDxfId="19"/>
    <tableColumn id="3" xr3:uid="{41B14263-6FDB-47CB-A8FE-FA2E269DC8C0}" name="SREDSTVA GRADSKOG UREDA ZA KULTURU " dataDxfId="16" totalsRowDxfId="17"/>
    <tableColumn id="4" xr3:uid="{09DC6659-64B8-4CEE-99F1-482975B0E05D}" name="SREDSTVA IZ OSTALIH IZVORA" dataDxfId="14" totalsRowDxfId="15"/>
    <tableColumn id="5" xr3:uid="{EE91A3BD-FED5-49AC-9DA4-2A1BDDA9AA1A}" name="UKUPNO" totalsRowFunction="sum" dataDxfId="12" totalsRowDxfId="13">
      <calculatedColumnFormula>SUM(Table24[[#This Row],[SREDSTVA GRADSKOG UREDA ZA KULTURU ]:[SREDSTVA IZ OSTALIH IZVORA]])</calculatedColumnFormula>
    </tableColumn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A2B7C35-E703-466C-8E38-0C3D25090110}" name="Table25" displayName="Table25" ref="A4:E22" totalsRowCount="1" headerRowDxfId="11" dataDxfId="10">
  <autoFilter ref="A4:E21" xr:uid="{00000000-0009-0000-0100-000001000000}"/>
  <tableColumns count="5">
    <tableColumn id="1" xr3:uid="{2FD54076-F129-49ED-B014-5B9C308D5C71}" name="Redni broj" totalsRowLabel="Total" dataDxfId="8" totalsRowDxfId="9"/>
    <tableColumn id="2" xr3:uid="{F1A40581-A6A8-4E8E-9C5E-FDB6F5A5356B}" name="Programski izdaci (sve troškove potrebno je specificirati)" dataDxfId="6" totalsRowDxfId="7"/>
    <tableColumn id="3" xr3:uid="{376BD083-A204-4B54-8B70-D95C1ED57116}" name="SREDSTVA GRADSKOG UREDA ZA KULTURU " dataDxfId="4" totalsRowDxfId="5"/>
    <tableColumn id="4" xr3:uid="{A9FF5001-0F39-4270-B25B-42A59DD86DB5}" name="SREDSTVA IZ OSTALIH IZVORA" dataDxfId="2" totalsRowDxfId="3"/>
    <tableColumn id="5" xr3:uid="{2E4382EE-1885-47C4-9F97-E8F4C53E580F}" name="UKUPNO" totalsRowFunction="sum" dataDxfId="0" totalsRowDxfId="1">
      <calculatedColumnFormula>SUM(Table25[[#This Row],[SREDSTVA GRADSKOG UREDA ZA KULTURU ]:[SREDSTVA IZ OSTALIH IZVORA]])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s-dubrava@ns-dubrava.h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s-dubrava@ns-dubrava.h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ns-dubrava@ns-dubrava.hr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ns-dubrava@ns-dubrava.hr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03FEF-E05A-4B48-965D-42B7B5D80A97}">
  <sheetPr>
    <tabColor theme="8" tint="-0.249977111117893"/>
  </sheetPr>
  <dimension ref="B3:E160"/>
  <sheetViews>
    <sheetView tabSelected="1" zoomScale="78" zoomScaleNormal="78" workbookViewId="0">
      <pane ySplit="5" topLeftCell="A6" activePane="bottomLeft" state="frozen"/>
      <selection pane="bottomLeft" activeCell="C24" sqref="C24"/>
    </sheetView>
  </sheetViews>
  <sheetFormatPr defaultColWidth="66.5703125" defaultRowHeight="15" x14ac:dyDescent="0.25"/>
  <cols>
    <col min="1" max="1" width="4.42578125" style="3" customWidth="1"/>
    <col min="2" max="2" width="49.7109375" style="3" customWidth="1"/>
    <col min="3" max="3" width="99.85546875" style="3" customWidth="1"/>
    <col min="4" max="4" width="25.7109375" style="3" customWidth="1"/>
    <col min="5" max="16384" width="66.5703125" style="3"/>
  </cols>
  <sheetData>
    <row r="3" spans="2:5" ht="40.5" x14ac:dyDescent="0.25">
      <c r="B3" s="1" t="s">
        <v>0</v>
      </c>
      <c r="C3" s="2"/>
    </row>
    <row r="4" spans="2:5" ht="20.25" x14ac:dyDescent="0.25">
      <c r="B4" s="1"/>
      <c r="C4" s="2"/>
    </row>
    <row r="5" spans="2:5" ht="20.25" x14ac:dyDescent="0.25">
      <c r="B5" s="4" t="s">
        <v>1</v>
      </c>
      <c r="C5" s="5" t="s">
        <v>2</v>
      </c>
      <c r="D5" s="6"/>
      <c r="E5" s="6"/>
    </row>
    <row r="6" spans="2:5" ht="20.25" x14ac:dyDescent="0.25">
      <c r="B6" s="7"/>
      <c r="C6" s="8"/>
    </row>
    <row r="7" spans="2:5" ht="21.75" customHeight="1" x14ac:dyDescent="0.25">
      <c r="B7" s="9" t="s">
        <v>3</v>
      </c>
      <c r="C7" s="9"/>
    </row>
    <row r="8" spans="2:5" ht="5.25" customHeight="1" x14ac:dyDescent="0.25"/>
    <row r="9" spans="2:5" ht="15.75" x14ac:dyDescent="0.25">
      <c r="B9" s="10" t="s">
        <v>4</v>
      </c>
      <c r="C9" s="10" t="s">
        <v>5</v>
      </c>
    </row>
    <row r="10" spans="2:5" ht="15.75" x14ac:dyDescent="0.25">
      <c r="B10" s="10" t="s">
        <v>6</v>
      </c>
      <c r="C10" s="11" t="s">
        <v>7</v>
      </c>
    </row>
    <row r="11" spans="2:5" ht="15.75" x14ac:dyDescent="0.25">
      <c r="B11" s="10" t="s">
        <v>8</v>
      </c>
      <c r="C11" s="12">
        <v>1990.84</v>
      </c>
    </row>
    <row r="12" spans="2:5" ht="15.75" x14ac:dyDescent="0.25">
      <c r="B12" s="10" t="s">
        <v>9</v>
      </c>
      <c r="C12" s="13" t="s">
        <v>10</v>
      </c>
    </row>
    <row r="13" spans="2:5" ht="15.75" x14ac:dyDescent="0.25">
      <c r="B13" s="10" t="s">
        <v>11</v>
      </c>
      <c r="C13" s="14" t="s">
        <v>12</v>
      </c>
    </row>
    <row r="14" spans="2:5" ht="15.75" x14ac:dyDescent="0.25">
      <c r="B14" s="10" t="s">
        <v>13</v>
      </c>
      <c r="C14" s="15" t="s">
        <v>14</v>
      </c>
    </row>
    <row r="15" spans="2:5" ht="15.75" x14ac:dyDescent="0.25">
      <c r="B15" s="10" t="s">
        <v>15</v>
      </c>
      <c r="C15" s="16"/>
    </row>
    <row r="16" spans="2:5" ht="15.75" x14ac:dyDescent="0.25">
      <c r="B16" s="10" t="s">
        <v>16</v>
      </c>
      <c r="C16" s="14" t="s">
        <v>17</v>
      </c>
    </row>
    <row r="17" spans="2:3" ht="15.75" x14ac:dyDescent="0.25">
      <c r="B17" s="10" t="s">
        <v>18</v>
      </c>
      <c r="C17" s="16" t="s">
        <v>19</v>
      </c>
    </row>
    <row r="18" spans="2:3" ht="15.75" x14ac:dyDescent="0.25">
      <c r="B18" s="10" t="s">
        <v>20</v>
      </c>
      <c r="C18" s="16" t="s">
        <v>21</v>
      </c>
    </row>
    <row r="19" spans="2:3" ht="15.75" x14ac:dyDescent="0.25">
      <c r="B19" s="10" t="s">
        <v>22</v>
      </c>
      <c r="C19" s="16" t="s">
        <v>23</v>
      </c>
    </row>
    <row r="20" spans="2:3" ht="15.75" x14ac:dyDescent="0.25">
      <c r="B20" s="10" t="s">
        <v>24</v>
      </c>
      <c r="C20" s="16">
        <v>150</v>
      </c>
    </row>
    <row r="21" spans="2:3" ht="15.75" x14ac:dyDescent="0.25">
      <c r="B21" s="10" t="s">
        <v>25</v>
      </c>
      <c r="C21" s="16">
        <v>156</v>
      </c>
    </row>
    <row r="22" spans="2:3" ht="15" customHeight="1" x14ac:dyDescent="0.25">
      <c r="B22" s="17"/>
    </row>
    <row r="23" spans="2:3" ht="23.25" customHeight="1" x14ac:dyDescent="0.25">
      <c r="B23" s="18" t="s">
        <v>26</v>
      </c>
      <c r="C23" s="18"/>
    </row>
    <row r="24" spans="2:3" ht="312.75" customHeight="1" x14ac:dyDescent="0.25">
      <c r="B24" s="19" t="s">
        <v>27</v>
      </c>
      <c r="C24" s="20" t="s">
        <v>28</v>
      </c>
    </row>
    <row r="25" spans="2:3" ht="8.25" customHeight="1" x14ac:dyDescent="0.25">
      <c r="B25" s="17"/>
    </row>
    <row r="26" spans="2:3" ht="22.5" customHeight="1" x14ac:dyDescent="0.25">
      <c r="B26" s="21" t="s">
        <v>29</v>
      </c>
      <c r="C26" s="21"/>
    </row>
    <row r="27" spans="2:3" ht="15.75" x14ac:dyDescent="0.25">
      <c r="B27" s="22" t="s">
        <v>30</v>
      </c>
      <c r="C27" s="23"/>
    </row>
    <row r="28" spans="2:3" ht="31.5" x14ac:dyDescent="0.25">
      <c r="B28" s="10" t="s">
        <v>31</v>
      </c>
      <c r="C28" s="24"/>
    </row>
    <row r="29" spans="2:3" ht="15.75" x14ac:dyDescent="0.25">
      <c r="B29" s="25" t="s">
        <v>32</v>
      </c>
      <c r="C29" s="24"/>
    </row>
    <row r="30" spans="2:3" ht="15.75" x14ac:dyDescent="0.25">
      <c r="B30" s="25" t="s">
        <v>33</v>
      </c>
      <c r="C30" s="24">
        <v>1990.84</v>
      </c>
    </row>
    <row r="31" spans="2:3" ht="15.75" x14ac:dyDescent="0.25">
      <c r="B31" s="10" t="s">
        <v>34</v>
      </c>
      <c r="C31" s="24"/>
    </row>
    <row r="32" spans="2:3" ht="15.75" x14ac:dyDescent="0.25">
      <c r="B32" s="10" t="s">
        <v>35</v>
      </c>
      <c r="C32" s="24"/>
    </row>
    <row r="33" spans="2:4" ht="31.5" x14ac:dyDescent="0.25">
      <c r="B33" s="10" t="s">
        <v>36</v>
      </c>
      <c r="C33" s="24"/>
    </row>
    <row r="34" spans="2:4" ht="15.75" x14ac:dyDescent="0.25">
      <c r="B34" s="10" t="s">
        <v>37</v>
      </c>
      <c r="C34" s="24"/>
    </row>
    <row r="35" spans="2:4" ht="21.75" customHeight="1" x14ac:dyDescent="0.25">
      <c r="B35" s="26" t="s">
        <v>38</v>
      </c>
      <c r="C35" s="27">
        <f>SUM(C27:C34)</f>
        <v>1990.84</v>
      </c>
    </row>
    <row r="36" spans="2:4" ht="12" customHeight="1" x14ac:dyDescent="0.25">
      <c r="B36" s="17"/>
    </row>
    <row r="37" spans="2:4" ht="20.25" customHeight="1" x14ac:dyDescent="0.25">
      <c r="B37" s="18" t="s">
        <v>39</v>
      </c>
      <c r="C37" s="18"/>
    </row>
    <row r="38" spans="2:4" x14ac:dyDescent="0.25">
      <c r="B38" s="28" t="s">
        <v>40</v>
      </c>
    </row>
    <row r="39" spans="2:4" x14ac:dyDescent="0.25">
      <c r="B39" s="28" t="s">
        <v>41</v>
      </c>
    </row>
    <row r="40" spans="2:4" ht="7.5" customHeight="1" x14ac:dyDescent="0.25">
      <c r="B40" s="23"/>
      <c r="C40" s="23"/>
      <c r="D40" s="23"/>
    </row>
    <row r="41" spans="2:4" ht="27" customHeight="1" x14ac:dyDescent="0.25">
      <c r="B41" s="29" t="s">
        <v>42</v>
      </c>
      <c r="C41" s="30"/>
    </row>
    <row r="42" spans="2:4" ht="10.5" customHeight="1" x14ac:dyDescent="0.25"/>
    <row r="43" spans="2:4" ht="21" customHeight="1" x14ac:dyDescent="0.25">
      <c r="B43" s="18" t="s">
        <v>43</v>
      </c>
      <c r="C43" s="18"/>
    </row>
    <row r="44" spans="2:4" ht="21" customHeight="1" x14ac:dyDescent="0.25">
      <c r="B44" s="31" t="s">
        <v>44</v>
      </c>
      <c r="C44" s="31"/>
    </row>
    <row r="45" spans="2:4" ht="15.75" x14ac:dyDescent="0.25">
      <c r="B45" s="10" t="s">
        <v>45</v>
      </c>
      <c r="C45" s="32"/>
    </row>
    <row r="46" spans="2:4" ht="15.75" x14ac:dyDescent="0.25">
      <c r="B46" s="10" t="s">
        <v>46</v>
      </c>
      <c r="C46" s="32"/>
    </row>
    <row r="47" spans="2:4" ht="15.75" x14ac:dyDescent="0.25">
      <c r="B47" s="10" t="s">
        <v>47</v>
      </c>
      <c r="C47" s="33"/>
    </row>
    <row r="48" spans="2:4" ht="11.25" customHeight="1" x14ac:dyDescent="0.25">
      <c r="B48" s="34"/>
    </row>
    <row r="49" spans="2:3" ht="22.5" customHeight="1" x14ac:dyDescent="0.25">
      <c r="B49" s="35" t="s">
        <v>48</v>
      </c>
      <c r="C49" s="35"/>
    </row>
    <row r="50" spans="2:3" ht="15.75" x14ac:dyDescent="0.25">
      <c r="B50" s="10" t="s">
        <v>49</v>
      </c>
      <c r="C50" s="32"/>
    </row>
    <row r="51" spans="2:3" ht="15.75" x14ac:dyDescent="0.25">
      <c r="B51" s="10" t="s">
        <v>50</v>
      </c>
      <c r="C51" s="32"/>
    </row>
    <row r="52" spans="2:3" ht="15.75" x14ac:dyDescent="0.25">
      <c r="B52" s="26" t="s">
        <v>51</v>
      </c>
      <c r="C52" s="32"/>
    </row>
    <row r="53" spans="2:3" ht="15.75" x14ac:dyDescent="0.25">
      <c r="B53" s="10" t="s">
        <v>52</v>
      </c>
      <c r="C53" s="32"/>
    </row>
    <row r="54" spans="2:3" ht="15.75" x14ac:dyDescent="0.25">
      <c r="B54" s="10" t="s">
        <v>53</v>
      </c>
      <c r="C54" s="32"/>
    </row>
    <row r="55" spans="2:3" ht="15.75" x14ac:dyDescent="0.25">
      <c r="B55" s="10" t="s">
        <v>54</v>
      </c>
      <c r="C55" s="32"/>
    </row>
    <row r="56" spans="2:3" ht="15.75" x14ac:dyDescent="0.25">
      <c r="B56" s="34"/>
    </row>
    <row r="58" spans="2:3" ht="23.25" customHeight="1" x14ac:dyDescent="0.25">
      <c r="B58" s="36" t="s">
        <v>55</v>
      </c>
      <c r="C58" s="36"/>
    </row>
    <row r="59" spans="2:3" ht="15.75" x14ac:dyDescent="0.25">
      <c r="B59" s="34"/>
    </row>
    <row r="60" spans="2:3" ht="21.75" customHeight="1" x14ac:dyDescent="0.25">
      <c r="B60" s="35" t="s">
        <v>56</v>
      </c>
      <c r="C60" s="35"/>
    </row>
    <row r="61" spans="2:3" ht="15.75" x14ac:dyDescent="0.25">
      <c r="B61" s="10" t="s">
        <v>57</v>
      </c>
      <c r="C61" s="14"/>
    </row>
    <row r="62" spans="2:3" ht="15.75" x14ac:dyDescent="0.25">
      <c r="B62" s="10" t="s">
        <v>58</v>
      </c>
      <c r="C62" s="14"/>
    </row>
    <row r="63" spans="2:3" ht="15.75" x14ac:dyDescent="0.25">
      <c r="B63" s="10" t="s">
        <v>59</v>
      </c>
      <c r="C63" s="14"/>
    </row>
    <row r="64" spans="2:3" ht="15.75" x14ac:dyDescent="0.25">
      <c r="B64" s="25" t="s">
        <v>60</v>
      </c>
      <c r="C64" s="14"/>
    </row>
    <row r="65" spans="2:3" ht="15.75" x14ac:dyDescent="0.25">
      <c r="B65" s="25" t="s">
        <v>61</v>
      </c>
      <c r="C65" s="14"/>
    </row>
    <row r="66" spans="2:3" ht="15.75" x14ac:dyDescent="0.25">
      <c r="B66" s="25" t="s">
        <v>62</v>
      </c>
      <c r="C66" s="14"/>
    </row>
    <row r="67" spans="2:3" ht="15.75" x14ac:dyDescent="0.25">
      <c r="B67" s="25" t="s">
        <v>63</v>
      </c>
      <c r="C67" s="14"/>
    </row>
    <row r="68" spans="2:3" ht="15.75" x14ac:dyDescent="0.25">
      <c r="B68" s="25" t="s">
        <v>64</v>
      </c>
      <c r="C68" s="14"/>
    </row>
    <row r="69" spans="2:3" ht="15.75" x14ac:dyDescent="0.25">
      <c r="B69" s="25" t="s">
        <v>65</v>
      </c>
      <c r="C69" s="37"/>
    </row>
    <row r="70" spans="2:3" ht="15.75" x14ac:dyDescent="0.25">
      <c r="B70" s="10" t="s">
        <v>66</v>
      </c>
      <c r="C70" s="37"/>
    </row>
    <row r="72" spans="2:3" ht="21" customHeight="1" x14ac:dyDescent="0.25">
      <c r="B72" s="35" t="s">
        <v>67</v>
      </c>
      <c r="C72" s="35"/>
    </row>
    <row r="73" spans="2:3" ht="15.75" x14ac:dyDescent="0.25">
      <c r="B73" s="11" t="s">
        <v>58</v>
      </c>
      <c r="C73" s="14"/>
    </row>
    <row r="74" spans="2:3" ht="15.75" x14ac:dyDescent="0.25">
      <c r="B74" s="11" t="s">
        <v>68</v>
      </c>
      <c r="C74" s="14"/>
    </row>
    <row r="75" spans="2:3" ht="15.75" x14ac:dyDescent="0.25">
      <c r="B75" s="38" t="s">
        <v>69</v>
      </c>
      <c r="C75" s="14"/>
    </row>
    <row r="76" spans="2:3" ht="15.75" x14ac:dyDescent="0.25">
      <c r="B76" s="38" t="s">
        <v>70</v>
      </c>
      <c r="C76" s="14"/>
    </row>
    <row r="77" spans="2:3" ht="15.75" x14ac:dyDescent="0.25">
      <c r="B77" s="38" t="s">
        <v>71</v>
      </c>
      <c r="C77" s="37"/>
    </row>
    <row r="79" spans="2:3" ht="21.75" customHeight="1" x14ac:dyDescent="0.25">
      <c r="B79" s="35" t="s">
        <v>72</v>
      </c>
      <c r="C79" s="35"/>
    </row>
    <row r="80" spans="2:3" ht="15.75" x14ac:dyDescent="0.25">
      <c r="B80" s="11" t="s">
        <v>58</v>
      </c>
      <c r="C80" s="14"/>
    </row>
    <row r="81" spans="2:3" ht="15.75" x14ac:dyDescent="0.25">
      <c r="B81" s="11" t="s">
        <v>68</v>
      </c>
      <c r="C81" s="14"/>
    </row>
    <row r="82" spans="2:3" ht="15.75" x14ac:dyDescent="0.25">
      <c r="B82" s="38" t="s">
        <v>69</v>
      </c>
      <c r="C82" s="14"/>
    </row>
    <row r="83" spans="2:3" ht="15.75" x14ac:dyDescent="0.25">
      <c r="B83" s="38" t="s">
        <v>70</v>
      </c>
      <c r="C83" s="14"/>
    </row>
    <row r="84" spans="2:3" ht="15.75" x14ac:dyDescent="0.25">
      <c r="B84" s="38" t="s">
        <v>71</v>
      </c>
      <c r="C84" s="37"/>
    </row>
    <row r="86" spans="2:3" ht="22.5" customHeight="1" x14ac:dyDescent="0.25">
      <c r="B86" s="35" t="s">
        <v>73</v>
      </c>
      <c r="C86" s="35"/>
    </row>
    <row r="87" spans="2:3" ht="15.75" x14ac:dyDescent="0.25">
      <c r="B87" s="11" t="s">
        <v>74</v>
      </c>
      <c r="C87" s="14"/>
    </row>
    <row r="88" spans="2:3" ht="15.75" x14ac:dyDescent="0.25">
      <c r="B88" s="38" t="s">
        <v>75</v>
      </c>
      <c r="C88" s="14"/>
    </row>
    <row r="89" spans="2:3" ht="15.75" x14ac:dyDescent="0.25">
      <c r="B89" s="38" t="s">
        <v>76</v>
      </c>
      <c r="C89" s="14"/>
    </row>
    <row r="91" spans="2:3" ht="23.25" customHeight="1" x14ac:dyDescent="0.25">
      <c r="B91" s="35" t="s">
        <v>77</v>
      </c>
      <c r="C91" s="35"/>
    </row>
    <row r="92" spans="2:3" ht="15.75" x14ac:dyDescent="0.25">
      <c r="B92" s="11" t="s">
        <v>74</v>
      </c>
      <c r="C92" s="14"/>
    </row>
    <row r="93" spans="2:3" ht="15.75" x14ac:dyDescent="0.25">
      <c r="B93" s="38" t="s">
        <v>75</v>
      </c>
      <c r="C93" s="14"/>
    </row>
    <row r="94" spans="2:3" ht="15.75" x14ac:dyDescent="0.25">
      <c r="B94" s="38" t="s">
        <v>76</v>
      </c>
      <c r="C94" s="14"/>
    </row>
    <row r="96" spans="2:3" ht="15.75" x14ac:dyDescent="0.25">
      <c r="B96" s="39" t="s">
        <v>78</v>
      </c>
      <c r="C96" s="14"/>
    </row>
    <row r="99" spans="2:5" ht="15.75" x14ac:dyDescent="0.25">
      <c r="B99" s="36" t="s">
        <v>79</v>
      </c>
      <c r="C99" s="36"/>
    </row>
    <row r="100" spans="2:5" ht="15.75" x14ac:dyDescent="0.25">
      <c r="B100" s="34"/>
      <c r="C100"/>
    </row>
    <row r="102" spans="2:5" ht="15.75" x14ac:dyDescent="0.25">
      <c r="B102" s="35" t="s">
        <v>80</v>
      </c>
      <c r="C102" s="35"/>
    </row>
    <row r="103" spans="2:5" ht="15.75" x14ac:dyDescent="0.25">
      <c r="B103" s="23"/>
      <c r="C103" s="23"/>
      <c r="D103" s="23"/>
      <c r="E103" s="23"/>
    </row>
    <row r="104" spans="2:5" ht="15.75" x14ac:dyDescent="0.25">
      <c r="B104" s="29" t="s">
        <v>42</v>
      </c>
    </row>
    <row r="107" spans="2:5" ht="15.75" x14ac:dyDescent="0.25">
      <c r="B107" s="35" t="s">
        <v>81</v>
      </c>
      <c r="C107" s="35"/>
    </row>
    <row r="108" spans="2:5" ht="15.75" x14ac:dyDescent="0.25">
      <c r="B108" s="29" t="s">
        <v>42</v>
      </c>
    </row>
    <row r="111" spans="2:5" ht="15.75" x14ac:dyDescent="0.25">
      <c r="B111" s="36" t="s">
        <v>82</v>
      </c>
      <c r="C111" s="36"/>
    </row>
    <row r="112" spans="2:5" ht="15.75" x14ac:dyDescent="0.25">
      <c r="B112" s="34"/>
      <c r="C112"/>
    </row>
    <row r="113" spans="2:3" ht="15.75" x14ac:dyDescent="0.25">
      <c r="B113" s="35" t="s">
        <v>83</v>
      </c>
      <c r="C113" s="35"/>
    </row>
    <row r="114" spans="2:3" ht="15.75" x14ac:dyDescent="0.25">
      <c r="B114" s="10" t="s">
        <v>84</v>
      </c>
      <c r="C114" s="40" t="s">
        <v>85</v>
      </c>
    </row>
    <row r="115" spans="2:3" ht="15.75" x14ac:dyDescent="0.25">
      <c r="B115" s="10" t="s">
        <v>86</v>
      </c>
      <c r="C115" s="40" t="s">
        <v>87</v>
      </c>
    </row>
    <row r="116" spans="2:3" ht="15.75" x14ac:dyDescent="0.25">
      <c r="B116" s="10" t="s">
        <v>88</v>
      </c>
      <c r="C116" s="41">
        <v>1</v>
      </c>
    </row>
    <row r="117" spans="2:3" ht="15.75" x14ac:dyDescent="0.25">
      <c r="B117" s="10" t="s">
        <v>89</v>
      </c>
      <c r="C117" s="41" t="s">
        <v>90</v>
      </c>
    </row>
    <row r="118" spans="2:3" ht="15.75" x14ac:dyDescent="0.25">
      <c r="B118" s="42"/>
      <c r="C118" s="43"/>
    </row>
    <row r="119" spans="2:3" ht="15.75" x14ac:dyDescent="0.25">
      <c r="B119" s="35" t="s">
        <v>91</v>
      </c>
      <c r="C119" s="35"/>
    </row>
    <row r="120" spans="2:3" ht="15.75" x14ac:dyDescent="0.25">
      <c r="B120" s="10" t="s">
        <v>92</v>
      </c>
      <c r="C120" s="41" t="s">
        <v>93</v>
      </c>
    </row>
    <row r="121" spans="2:3" ht="15.75" x14ac:dyDescent="0.25">
      <c r="B121" s="10" t="s">
        <v>94</v>
      </c>
      <c r="C121" s="41">
        <v>150</v>
      </c>
    </row>
    <row r="122" spans="2:3" ht="15.75" x14ac:dyDescent="0.25">
      <c r="B122" s="10" t="s">
        <v>95</v>
      </c>
      <c r="C122" s="41">
        <v>150</v>
      </c>
    </row>
    <row r="123" spans="2:3" ht="15.75" x14ac:dyDescent="0.25">
      <c r="B123" s="10" t="s">
        <v>96</v>
      </c>
      <c r="C123" s="41">
        <v>156</v>
      </c>
    </row>
    <row r="124" spans="2:3" ht="31.5" x14ac:dyDescent="0.25">
      <c r="B124" s="10" t="s">
        <v>97</v>
      </c>
      <c r="C124" s="41">
        <v>8</v>
      </c>
    </row>
    <row r="125" spans="2:3" ht="15.75" x14ac:dyDescent="0.25">
      <c r="B125" s="42"/>
      <c r="C125" s="43"/>
    </row>
    <row r="126" spans="2:3" ht="15.75" x14ac:dyDescent="0.25">
      <c r="B126" s="35" t="s">
        <v>98</v>
      </c>
      <c r="C126" s="35"/>
    </row>
    <row r="127" spans="2:3" ht="15.75" x14ac:dyDescent="0.25">
      <c r="B127" s="10" t="s">
        <v>99</v>
      </c>
      <c r="C127" s="41" t="s">
        <v>100</v>
      </c>
    </row>
    <row r="128" spans="2:3" ht="15.75" x14ac:dyDescent="0.25">
      <c r="B128" s="10" t="s">
        <v>101</v>
      </c>
      <c r="C128" s="41" t="s">
        <v>102</v>
      </c>
    </row>
    <row r="129" spans="2:3" ht="15.75" x14ac:dyDescent="0.25">
      <c r="B129" s="10" t="s">
        <v>103</v>
      </c>
      <c r="C129" s="41" t="s">
        <v>104</v>
      </c>
    </row>
    <row r="130" spans="2:3" ht="15.75" x14ac:dyDescent="0.25">
      <c r="B130" s="11" t="s">
        <v>105</v>
      </c>
      <c r="C130" s="44" t="s">
        <v>104</v>
      </c>
    </row>
    <row r="131" spans="2:3" ht="15.75" x14ac:dyDescent="0.25">
      <c r="B131" s="10" t="s">
        <v>106</v>
      </c>
      <c r="C131" s="41" t="s">
        <v>100</v>
      </c>
    </row>
    <row r="132" spans="2:3" ht="15.75" x14ac:dyDescent="0.25">
      <c r="B132" s="10" t="s">
        <v>107</v>
      </c>
      <c r="C132" s="44">
        <v>1.46</v>
      </c>
    </row>
    <row r="133" spans="2:3" ht="15.75" x14ac:dyDescent="0.25">
      <c r="B133" s="10" t="s">
        <v>108</v>
      </c>
      <c r="C133" s="41" t="s">
        <v>109</v>
      </c>
    </row>
    <row r="134" spans="2:3" ht="15.75" x14ac:dyDescent="0.25">
      <c r="B134" s="10" t="s">
        <v>110</v>
      </c>
      <c r="C134" s="41" t="s">
        <v>111</v>
      </c>
    </row>
    <row r="135" spans="2:3" ht="15.75" x14ac:dyDescent="0.25">
      <c r="B135" s="10" t="s">
        <v>112</v>
      </c>
      <c r="C135" s="41" t="s">
        <v>113</v>
      </c>
    </row>
    <row r="136" spans="2:3" ht="15.75" x14ac:dyDescent="0.25">
      <c r="B136" s="42"/>
      <c r="C136" s="43"/>
    </row>
    <row r="137" spans="2:3" ht="15.75" x14ac:dyDescent="0.25">
      <c r="B137" s="35" t="s">
        <v>114</v>
      </c>
      <c r="C137" s="35"/>
    </row>
    <row r="138" spans="2:3" ht="15.75" x14ac:dyDescent="0.25">
      <c r="B138" s="45" t="s">
        <v>115</v>
      </c>
      <c r="C138" s="46"/>
    </row>
    <row r="139" spans="2:3" ht="15.75" x14ac:dyDescent="0.25">
      <c r="B139" s="45" t="s">
        <v>116</v>
      </c>
      <c r="C139" s="46"/>
    </row>
    <row r="140" spans="2:3" ht="15.75" x14ac:dyDescent="0.25">
      <c r="B140" s="47" t="s">
        <v>117</v>
      </c>
      <c r="C140" s="46">
        <v>15.38</v>
      </c>
    </row>
    <row r="141" spans="2:3" ht="15.75" x14ac:dyDescent="0.25">
      <c r="B141" s="47" t="s">
        <v>118</v>
      </c>
      <c r="C141" s="46">
        <v>48</v>
      </c>
    </row>
    <row r="142" spans="2:3" ht="15.75" x14ac:dyDescent="0.25">
      <c r="B142" s="45" t="s">
        <v>119</v>
      </c>
      <c r="C142" s="46"/>
    </row>
    <row r="143" spans="2:3" ht="15.75" x14ac:dyDescent="0.25">
      <c r="B143" s="47" t="s">
        <v>120</v>
      </c>
      <c r="C143" s="46"/>
    </row>
    <row r="144" spans="2:3" ht="15.75" x14ac:dyDescent="0.25">
      <c r="B144" s="47" t="s">
        <v>121</v>
      </c>
      <c r="C144" s="46">
        <f>322.5+1.46</f>
        <v>323.95999999999998</v>
      </c>
    </row>
    <row r="145" spans="2:3" ht="15.75" x14ac:dyDescent="0.25">
      <c r="B145" s="47" t="s">
        <v>122</v>
      </c>
      <c r="C145" s="46"/>
    </row>
    <row r="146" spans="2:3" ht="15.75" x14ac:dyDescent="0.25">
      <c r="B146" s="47" t="s">
        <v>123</v>
      </c>
      <c r="C146" s="46"/>
    </row>
    <row r="147" spans="2:3" ht="15.75" x14ac:dyDescent="0.25">
      <c r="B147" s="45" t="s">
        <v>124</v>
      </c>
      <c r="C147" s="46"/>
    </row>
    <row r="148" spans="2:3" ht="15.75" x14ac:dyDescent="0.25">
      <c r="B148" s="47" t="s">
        <v>125</v>
      </c>
      <c r="C148" s="46"/>
    </row>
    <row r="149" spans="2:3" ht="15.75" x14ac:dyDescent="0.25">
      <c r="B149" s="47" t="s">
        <v>126</v>
      </c>
      <c r="C149" s="46"/>
    </row>
    <row r="150" spans="2:3" ht="15.75" x14ac:dyDescent="0.25">
      <c r="B150" s="47" t="s">
        <v>127</v>
      </c>
      <c r="C150" s="46"/>
    </row>
    <row r="151" spans="2:3" ht="15.75" x14ac:dyDescent="0.25">
      <c r="B151" s="47" t="s">
        <v>128</v>
      </c>
      <c r="C151" s="46"/>
    </row>
    <row r="152" spans="2:3" ht="15.75" x14ac:dyDescent="0.25">
      <c r="B152" s="47" t="s">
        <v>129</v>
      </c>
      <c r="C152" s="46">
        <f>755.43+560</f>
        <v>1315.4299999999998</v>
      </c>
    </row>
    <row r="153" spans="2:3" ht="15.75" x14ac:dyDescent="0.25">
      <c r="B153" s="47" t="s">
        <v>130</v>
      </c>
      <c r="C153" s="46">
        <f>176.25+113.28</f>
        <v>289.52999999999997</v>
      </c>
    </row>
    <row r="154" spans="2:3" ht="15.75" x14ac:dyDescent="0.25">
      <c r="B154" s="45" t="s">
        <v>131</v>
      </c>
      <c r="C154" s="46"/>
    </row>
    <row r="155" spans="2:3" ht="15.75" x14ac:dyDescent="0.25">
      <c r="B155" s="47" t="s">
        <v>131</v>
      </c>
      <c r="C155" s="46"/>
    </row>
    <row r="156" spans="2:3" ht="15.75" x14ac:dyDescent="0.25">
      <c r="B156" s="45" t="s">
        <v>132</v>
      </c>
      <c r="C156" s="46"/>
    </row>
    <row r="157" spans="2:3" ht="15.75" x14ac:dyDescent="0.25">
      <c r="B157" s="47" t="s">
        <v>133</v>
      </c>
      <c r="C157" s="46"/>
    </row>
    <row r="158" spans="2:3" ht="15.75" x14ac:dyDescent="0.25">
      <c r="B158" s="47" t="s">
        <v>134</v>
      </c>
      <c r="C158" s="46"/>
    </row>
    <row r="159" spans="2:3" ht="15.75" x14ac:dyDescent="0.25">
      <c r="B159" s="47" t="s">
        <v>135</v>
      </c>
      <c r="C159" s="46"/>
    </row>
    <row r="160" spans="2:3" ht="15.75" x14ac:dyDescent="0.25">
      <c r="B160" s="47" t="s">
        <v>132</v>
      </c>
      <c r="C160" s="46"/>
    </row>
  </sheetData>
  <sheetProtection selectLockedCells="1"/>
  <mergeCells count="20">
    <mergeCell ref="B126:C126"/>
    <mergeCell ref="B137:C137"/>
    <mergeCell ref="B99:C99"/>
    <mergeCell ref="B102:C102"/>
    <mergeCell ref="B107:C107"/>
    <mergeCell ref="B111:C111"/>
    <mergeCell ref="B113:C113"/>
    <mergeCell ref="B119:C119"/>
    <mergeCell ref="B58:C58"/>
    <mergeCell ref="B60:C60"/>
    <mergeCell ref="B72:C72"/>
    <mergeCell ref="B79:C79"/>
    <mergeCell ref="B86:C86"/>
    <mergeCell ref="B91:C91"/>
    <mergeCell ref="B7:C7"/>
    <mergeCell ref="B23:C23"/>
    <mergeCell ref="B26:C26"/>
    <mergeCell ref="B37:C37"/>
    <mergeCell ref="B43:C43"/>
    <mergeCell ref="B49:C49"/>
  </mergeCells>
  <hyperlinks>
    <hyperlink ref="B41" location="PROG.IZDACI!A1" display="KLIKNITE OVDJE I UNESITE PODATKE U TABLICU " xr:uid="{B2106320-500B-4D82-A28D-AD806B521AEF}"/>
    <hyperlink ref="B104" location="'KGZ2'!A1" display="KLIKNITE OVDJE I UNESITE PODATKE U TABLICU " xr:uid="{70C2AEF0-B939-4B74-9E41-74AC3E884E28}"/>
    <hyperlink ref="B108" location="'KGZ1'!A1" display="KLIKNITE OVDJE I UNESITE PODATKE U TABLICU " xr:uid="{E4C134E6-3082-4A09-B71F-8075B036EF3A}"/>
    <hyperlink ref="C14" r:id="rId1" xr:uid="{84A0D27E-B4F0-4297-B9BE-325072D3159A}"/>
  </hyperlinks>
  <pageMargins left="0.25" right="0.25" top="0.75" bottom="0.75" header="0.3" footer="0.3"/>
  <pageSetup paperSize="9" scale="78" orientation="landscape" r:id="rId2"/>
  <headerFooter>
    <oddHeader>&amp;CGradski ured za kulturu, međunarodnu i međugradsku suradnju i civilno društvo</oddHeader>
    <oddFooter xml:space="preserve">&amp;CDraškovićeva 25, Zagreb&amp;RObrazac za prijavu pojedinačnih programa 
za ustanove u kulturi - centri za kulturu
</oddFooter>
  </headerFooter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E0133-AC78-4F67-87CB-4BE62E015D1E}">
  <dimension ref="A2:E22"/>
  <sheetViews>
    <sheetView showGridLines="0" showRowColHeaders="0" topLeftCell="C1" workbookViewId="0">
      <pane ySplit="4" topLeftCell="A5" activePane="bottomLeft" state="frozen"/>
      <selection activeCell="C33" sqref="C33"/>
      <selection pane="bottomLeft" activeCell="D26" sqref="D26"/>
    </sheetView>
  </sheetViews>
  <sheetFormatPr defaultRowHeight="15.75" x14ac:dyDescent="0.25"/>
  <cols>
    <col min="1" max="1" width="8.28515625" style="23" customWidth="1"/>
    <col min="2" max="2" width="72.42578125" style="23" customWidth="1"/>
    <col min="3" max="3" width="50.42578125" style="23" customWidth="1"/>
    <col min="4" max="4" width="35.85546875" style="23" customWidth="1"/>
    <col min="5" max="5" width="27.28515625" style="23" customWidth="1"/>
    <col min="6" max="16384" width="9.140625" style="23"/>
  </cols>
  <sheetData>
    <row r="2" spans="1:5" x14ac:dyDescent="0.25">
      <c r="B2" s="48" t="s">
        <v>136</v>
      </c>
    </row>
    <row r="4" spans="1:5" ht="31.5" x14ac:dyDescent="0.25">
      <c r="A4" s="34" t="s">
        <v>137</v>
      </c>
      <c r="B4" s="49" t="s">
        <v>138</v>
      </c>
      <c r="C4" s="49" t="s">
        <v>139</v>
      </c>
      <c r="D4" s="49" t="s">
        <v>140</v>
      </c>
      <c r="E4" s="50" t="s">
        <v>38</v>
      </c>
    </row>
    <row r="5" spans="1:5" x14ac:dyDescent="0.25">
      <c r="A5" s="32" t="s">
        <v>141</v>
      </c>
      <c r="B5" s="47" t="s">
        <v>117</v>
      </c>
      <c r="C5" s="51"/>
      <c r="D5" s="51">
        <v>15.38</v>
      </c>
      <c r="E5" s="51">
        <f>SUM(Table2[[#This Row],[SREDSTVA GRADSKOG UREDA ZA KULTURU ]:[SREDSTVA IZ OSTALIH IZVORA]])</f>
        <v>15.38</v>
      </c>
    </row>
    <row r="6" spans="1:5" x14ac:dyDescent="0.25">
      <c r="A6" s="32" t="s">
        <v>142</v>
      </c>
      <c r="B6" s="47" t="s">
        <v>118</v>
      </c>
      <c r="C6" s="51"/>
      <c r="D6" s="51">
        <v>48</v>
      </c>
      <c r="E6" s="51">
        <f>SUM(Table2[[#This Row],[SREDSTVA GRADSKOG UREDA ZA KULTURU ]:[SREDSTVA IZ OSTALIH IZVORA]])</f>
        <v>48</v>
      </c>
    </row>
    <row r="7" spans="1:5" x14ac:dyDescent="0.25">
      <c r="A7" s="32" t="s">
        <v>143</v>
      </c>
      <c r="B7" s="47" t="s">
        <v>120</v>
      </c>
      <c r="C7" s="51"/>
      <c r="D7" s="51"/>
      <c r="E7" s="51">
        <f>SUM(Table2[[#This Row],[SREDSTVA GRADSKOG UREDA ZA KULTURU ]:[SREDSTVA IZ OSTALIH IZVORA]])</f>
        <v>0</v>
      </c>
    </row>
    <row r="8" spans="1:5" x14ac:dyDescent="0.25">
      <c r="A8" s="32" t="s">
        <v>144</v>
      </c>
      <c r="B8" s="47" t="s">
        <v>121</v>
      </c>
      <c r="C8" s="51"/>
      <c r="D8" s="51">
        <f>322.5+1.46</f>
        <v>323.95999999999998</v>
      </c>
      <c r="E8" s="51">
        <f>SUM(Table2[[#This Row],[SREDSTVA GRADSKOG UREDA ZA KULTURU ]:[SREDSTVA IZ OSTALIH IZVORA]])</f>
        <v>323.95999999999998</v>
      </c>
    </row>
    <row r="9" spans="1:5" x14ac:dyDescent="0.25">
      <c r="A9" s="32" t="s">
        <v>145</v>
      </c>
      <c r="B9" s="47" t="s">
        <v>122</v>
      </c>
      <c r="C9" s="51"/>
      <c r="D9" s="51"/>
      <c r="E9" s="51">
        <f>SUM(Table2[[#This Row],[SREDSTVA GRADSKOG UREDA ZA KULTURU ]:[SREDSTVA IZ OSTALIH IZVORA]])</f>
        <v>0</v>
      </c>
    </row>
    <row r="10" spans="1:5" x14ac:dyDescent="0.25">
      <c r="A10" s="32" t="s">
        <v>146</v>
      </c>
      <c r="B10" s="47" t="s">
        <v>123</v>
      </c>
      <c r="C10" s="51"/>
      <c r="D10" s="51"/>
      <c r="E10" s="51">
        <f>SUM(Table2[[#This Row],[SREDSTVA GRADSKOG UREDA ZA KULTURU ]:[SREDSTVA IZ OSTALIH IZVORA]])</f>
        <v>0</v>
      </c>
    </row>
    <row r="11" spans="1:5" x14ac:dyDescent="0.25">
      <c r="A11" s="32" t="s">
        <v>147</v>
      </c>
      <c r="B11" s="47" t="s">
        <v>125</v>
      </c>
      <c r="C11" s="51"/>
      <c r="D11" s="51"/>
      <c r="E11" s="51">
        <f>SUM(Table2[[#This Row],[SREDSTVA GRADSKOG UREDA ZA KULTURU ]:[SREDSTVA IZ OSTALIH IZVORA]])</f>
        <v>0</v>
      </c>
    </row>
    <row r="12" spans="1:5" x14ac:dyDescent="0.25">
      <c r="A12" s="32" t="s">
        <v>148</v>
      </c>
      <c r="B12" s="47" t="s">
        <v>126</v>
      </c>
      <c r="C12" s="51"/>
      <c r="D12" s="51"/>
      <c r="E12" s="51">
        <f>SUM(Table2[[#This Row],[SREDSTVA GRADSKOG UREDA ZA KULTURU ]:[SREDSTVA IZ OSTALIH IZVORA]])</f>
        <v>0</v>
      </c>
    </row>
    <row r="13" spans="1:5" x14ac:dyDescent="0.25">
      <c r="A13" s="32" t="s">
        <v>149</v>
      </c>
      <c r="B13" s="47" t="s">
        <v>127</v>
      </c>
      <c r="C13" s="51"/>
      <c r="D13" s="51"/>
      <c r="E13" s="51">
        <f>SUM(Table2[[#This Row],[SREDSTVA GRADSKOG UREDA ZA KULTURU ]:[SREDSTVA IZ OSTALIH IZVORA]])</f>
        <v>0</v>
      </c>
    </row>
    <row r="14" spans="1:5" x14ac:dyDescent="0.25">
      <c r="A14" s="32" t="s">
        <v>150</v>
      </c>
      <c r="B14" s="47" t="s">
        <v>128</v>
      </c>
      <c r="C14" s="51"/>
      <c r="D14" s="51"/>
      <c r="E14" s="51">
        <f>SUM(Table2[[#This Row],[SREDSTVA GRADSKOG UREDA ZA KULTURU ]:[SREDSTVA IZ OSTALIH IZVORA]])</f>
        <v>0</v>
      </c>
    </row>
    <row r="15" spans="1:5" x14ac:dyDescent="0.25">
      <c r="A15" s="32" t="s">
        <v>151</v>
      </c>
      <c r="B15" s="47" t="s">
        <v>129</v>
      </c>
      <c r="C15" s="51"/>
      <c r="D15" s="51">
        <f>755.43+560</f>
        <v>1315.4299999999998</v>
      </c>
      <c r="E15" s="51">
        <f>SUM(Table2[[#This Row],[SREDSTVA GRADSKOG UREDA ZA KULTURU ]:[SREDSTVA IZ OSTALIH IZVORA]])</f>
        <v>1315.4299999999998</v>
      </c>
    </row>
    <row r="16" spans="1:5" x14ac:dyDescent="0.25">
      <c r="A16" s="32" t="s">
        <v>152</v>
      </c>
      <c r="B16" s="47" t="s">
        <v>130</v>
      </c>
      <c r="C16" s="51"/>
      <c r="D16" s="51">
        <f>176.25+113.28</f>
        <v>289.52999999999997</v>
      </c>
      <c r="E16" s="51">
        <f>SUM(Table2[[#This Row],[SREDSTVA GRADSKOG UREDA ZA KULTURU ]:[SREDSTVA IZ OSTALIH IZVORA]])</f>
        <v>289.52999999999997</v>
      </c>
    </row>
    <row r="17" spans="1:5" x14ac:dyDescent="0.25">
      <c r="A17" s="32" t="s">
        <v>153</v>
      </c>
      <c r="B17" s="47" t="s">
        <v>131</v>
      </c>
      <c r="C17" s="51"/>
      <c r="D17" s="51"/>
      <c r="E17" s="51">
        <f>SUM(Table2[[#This Row],[SREDSTVA GRADSKOG UREDA ZA KULTURU ]:[SREDSTVA IZ OSTALIH IZVORA]])</f>
        <v>0</v>
      </c>
    </row>
    <row r="18" spans="1:5" x14ac:dyDescent="0.25">
      <c r="A18" s="32" t="s">
        <v>154</v>
      </c>
      <c r="B18" s="47" t="s">
        <v>133</v>
      </c>
      <c r="C18" s="51"/>
      <c r="D18" s="51"/>
      <c r="E18" s="51">
        <f>SUM(Table2[[#This Row],[SREDSTVA GRADSKOG UREDA ZA KULTURU ]:[SREDSTVA IZ OSTALIH IZVORA]])</f>
        <v>0</v>
      </c>
    </row>
    <row r="19" spans="1:5" x14ac:dyDescent="0.25">
      <c r="A19" s="32" t="s">
        <v>155</v>
      </c>
      <c r="B19" s="47" t="s">
        <v>134</v>
      </c>
      <c r="C19" s="51"/>
      <c r="D19" s="51"/>
      <c r="E19" s="51">
        <f>SUM(Table2[[#This Row],[SREDSTVA GRADSKOG UREDA ZA KULTURU ]:[SREDSTVA IZ OSTALIH IZVORA]])</f>
        <v>0</v>
      </c>
    </row>
    <row r="20" spans="1:5" x14ac:dyDescent="0.25">
      <c r="A20" s="32" t="s">
        <v>156</v>
      </c>
      <c r="B20" s="47" t="s">
        <v>135</v>
      </c>
      <c r="C20" s="52"/>
      <c r="D20" s="52"/>
      <c r="E20" s="52">
        <f>SUM(Table2[[#This Row],[SREDSTVA GRADSKOG UREDA ZA KULTURU ]:[SREDSTVA IZ OSTALIH IZVORA]])</f>
        <v>0</v>
      </c>
    </row>
    <row r="21" spans="1:5" x14ac:dyDescent="0.25">
      <c r="A21" s="32" t="s">
        <v>157</v>
      </c>
      <c r="B21" s="47" t="s">
        <v>132</v>
      </c>
      <c r="C21" s="51"/>
      <c r="D21" s="51"/>
      <c r="E21" s="51">
        <f>SUM(Table2[[#This Row],[SREDSTVA GRADSKOG UREDA ZA KULTURU ]:[SREDSTVA IZ OSTALIH IZVORA]])</f>
        <v>0</v>
      </c>
    </row>
    <row r="22" spans="1:5" x14ac:dyDescent="0.25">
      <c r="A22" s="23" t="s">
        <v>158</v>
      </c>
      <c r="C22" s="53"/>
      <c r="D22" s="53"/>
      <c r="E22" s="54">
        <f>SUBTOTAL(109,Table2[UKUPNO])</f>
        <v>1992.2999999999997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B1978-B635-42AA-A1BD-4BB9628B1DD1}">
  <sheetPr>
    <tabColor theme="8" tint="-0.249977111117893"/>
  </sheetPr>
  <dimension ref="B3:E160"/>
  <sheetViews>
    <sheetView zoomScale="73" zoomScaleNormal="73" workbookViewId="0">
      <pane ySplit="5" topLeftCell="A6" activePane="bottomLeft" state="frozen"/>
      <selection pane="bottomLeft" activeCell="C24" sqref="C24"/>
    </sheetView>
  </sheetViews>
  <sheetFormatPr defaultColWidth="66.5703125" defaultRowHeight="15" x14ac:dyDescent="0.25"/>
  <cols>
    <col min="1" max="1" width="4.42578125" style="3" customWidth="1"/>
    <col min="2" max="2" width="49.7109375" style="3" customWidth="1"/>
    <col min="3" max="3" width="99.85546875" style="3" customWidth="1"/>
    <col min="4" max="4" width="25.7109375" style="3" customWidth="1"/>
    <col min="5" max="16384" width="66.5703125" style="3"/>
  </cols>
  <sheetData>
    <row r="3" spans="2:5" ht="40.5" x14ac:dyDescent="0.25">
      <c r="B3" s="1" t="s">
        <v>0</v>
      </c>
      <c r="C3" s="2"/>
    </row>
    <row r="4" spans="2:5" ht="20.25" x14ac:dyDescent="0.25">
      <c r="B4" s="1"/>
      <c r="C4" s="2"/>
    </row>
    <row r="5" spans="2:5" ht="20.25" x14ac:dyDescent="0.25">
      <c r="B5" s="4" t="s">
        <v>1</v>
      </c>
      <c r="C5" s="5" t="s">
        <v>2</v>
      </c>
      <c r="D5" s="6"/>
      <c r="E5" s="6"/>
    </row>
    <row r="6" spans="2:5" ht="20.25" x14ac:dyDescent="0.25">
      <c r="B6" s="7"/>
      <c r="C6" s="8"/>
    </row>
    <row r="7" spans="2:5" ht="21.75" customHeight="1" x14ac:dyDescent="0.25">
      <c r="B7" s="9" t="s">
        <v>3</v>
      </c>
      <c r="C7" s="9"/>
    </row>
    <row r="8" spans="2:5" ht="5.25" customHeight="1" x14ac:dyDescent="0.25"/>
    <row r="9" spans="2:5" ht="15.75" x14ac:dyDescent="0.25">
      <c r="B9" s="10" t="s">
        <v>4</v>
      </c>
      <c r="C9" s="10" t="s">
        <v>159</v>
      </c>
    </row>
    <row r="10" spans="2:5" ht="15.75" x14ac:dyDescent="0.25">
      <c r="B10" s="10" t="s">
        <v>6</v>
      </c>
      <c r="C10" s="11" t="s">
        <v>7</v>
      </c>
    </row>
    <row r="11" spans="2:5" ht="15.75" x14ac:dyDescent="0.25">
      <c r="B11" s="10" t="s">
        <v>8</v>
      </c>
      <c r="C11" s="12">
        <v>1061.78</v>
      </c>
    </row>
    <row r="12" spans="2:5" ht="15.75" x14ac:dyDescent="0.25">
      <c r="B12" s="10" t="s">
        <v>9</v>
      </c>
      <c r="C12" s="13" t="s">
        <v>10</v>
      </c>
    </row>
    <row r="13" spans="2:5" ht="15.75" x14ac:dyDescent="0.25">
      <c r="B13" s="10" t="s">
        <v>11</v>
      </c>
      <c r="C13" s="14" t="s">
        <v>12</v>
      </c>
    </row>
    <row r="14" spans="2:5" ht="15.75" x14ac:dyDescent="0.25">
      <c r="B14" s="10" t="s">
        <v>13</v>
      </c>
      <c r="C14" s="15" t="s">
        <v>14</v>
      </c>
    </row>
    <row r="15" spans="2:5" ht="15.75" x14ac:dyDescent="0.25">
      <c r="B15" s="10" t="s">
        <v>15</v>
      </c>
      <c r="C15" s="16"/>
    </row>
    <row r="16" spans="2:5" ht="15.75" x14ac:dyDescent="0.25">
      <c r="B16" s="10" t="s">
        <v>16</v>
      </c>
      <c r="C16" s="14" t="s">
        <v>17</v>
      </c>
    </row>
    <row r="17" spans="2:3" ht="15.75" x14ac:dyDescent="0.25">
      <c r="B17" s="10" t="s">
        <v>18</v>
      </c>
      <c r="C17" s="16" t="s">
        <v>160</v>
      </c>
    </row>
    <row r="18" spans="2:3" ht="15.75" x14ac:dyDescent="0.25">
      <c r="B18" s="10" t="s">
        <v>20</v>
      </c>
      <c r="C18" s="16" t="s">
        <v>161</v>
      </c>
    </row>
    <row r="19" spans="2:3" ht="15.75" x14ac:dyDescent="0.25">
      <c r="B19" s="10" t="s">
        <v>22</v>
      </c>
      <c r="C19" s="16" t="s">
        <v>162</v>
      </c>
    </row>
    <row r="20" spans="2:3" ht="15.75" x14ac:dyDescent="0.25">
      <c r="B20" s="10" t="s">
        <v>24</v>
      </c>
      <c r="C20" s="16">
        <v>18</v>
      </c>
    </row>
    <row r="21" spans="2:3" ht="15.75" x14ac:dyDescent="0.25">
      <c r="B21" s="10" t="s">
        <v>25</v>
      </c>
      <c r="C21" s="16">
        <v>19</v>
      </c>
    </row>
    <row r="22" spans="2:3" ht="15" customHeight="1" x14ac:dyDescent="0.25">
      <c r="B22" s="17"/>
    </row>
    <row r="23" spans="2:3" ht="23.25" customHeight="1" x14ac:dyDescent="0.25">
      <c r="B23" s="18" t="s">
        <v>26</v>
      </c>
      <c r="C23" s="18"/>
    </row>
    <row r="24" spans="2:3" ht="369.75" customHeight="1" x14ac:dyDescent="0.25">
      <c r="B24" s="19" t="s">
        <v>27</v>
      </c>
      <c r="C24" s="20" t="s">
        <v>163</v>
      </c>
    </row>
    <row r="25" spans="2:3" ht="8.25" customHeight="1" x14ac:dyDescent="0.25">
      <c r="B25" s="17"/>
    </row>
    <row r="26" spans="2:3" ht="22.5" customHeight="1" x14ac:dyDescent="0.25">
      <c r="B26" s="21" t="s">
        <v>29</v>
      </c>
      <c r="C26" s="21"/>
    </row>
    <row r="27" spans="2:3" ht="15.75" x14ac:dyDescent="0.25">
      <c r="B27" s="22" t="s">
        <v>30</v>
      </c>
      <c r="C27" s="23"/>
    </row>
    <row r="28" spans="2:3" ht="31.5" x14ac:dyDescent="0.25">
      <c r="B28" s="10" t="s">
        <v>31</v>
      </c>
      <c r="C28" s="24"/>
    </row>
    <row r="29" spans="2:3" ht="15.75" x14ac:dyDescent="0.25">
      <c r="B29" s="25" t="s">
        <v>164</v>
      </c>
      <c r="C29" s="24"/>
    </row>
    <row r="30" spans="2:3" ht="15.75" x14ac:dyDescent="0.25">
      <c r="B30" s="25" t="s">
        <v>33</v>
      </c>
      <c r="C30" s="24">
        <v>1061.78</v>
      </c>
    </row>
    <row r="31" spans="2:3" ht="15.75" x14ac:dyDescent="0.25">
      <c r="B31" s="10" t="s">
        <v>34</v>
      </c>
      <c r="C31" s="24"/>
    </row>
    <row r="32" spans="2:3" ht="15.75" x14ac:dyDescent="0.25">
      <c r="B32" s="10" t="s">
        <v>35</v>
      </c>
      <c r="C32" s="24"/>
    </row>
    <row r="33" spans="2:4" ht="31.5" x14ac:dyDescent="0.25">
      <c r="B33" s="10" t="s">
        <v>36</v>
      </c>
      <c r="C33" s="24">
        <f>608+768</f>
        <v>1376</v>
      </c>
    </row>
    <row r="34" spans="2:4" ht="15.75" x14ac:dyDescent="0.25">
      <c r="B34" s="10" t="s">
        <v>37</v>
      </c>
      <c r="C34" s="24"/>
    </row>
    <row r="35" spans="2:4" ht="21.75" customHeight="1" x14ac:dyDescent="0.25">
      <c r="B35" s="26" t="s">
        <v>38</v>
      </c>
      <c r="C35" s="27">
        <f>SUM(C28:C34)</f>
        <v>2437.7799999999997</v>
      </c>
    </row>
    <row r="36" spans="2:4" ht="12" customHeight="1" x14ac:dyDescent="0.25">
      <c r="B36" s="17"/>
    </row>
    <row r="37" spans="2:4" ht="20.25" customHeight="1" x14ac:dyDescent="0.25">
      <c r="B37" s="18" t="s">
        <v>39</v>
      </c>
      <c r="C37" s="18"/>
    </row>
    <row r="38" spans="2:4" x14ac:dyDescent="0.25">
      <c r="B38" s="28" t="s">
        <v>40</v>
      </c>
    </row>
    <row r="39" spans="2:4" x14ac:dyDescent="0.25">
      <c r="B39" s="28" t="s">
        <v>41</v>
      </c>
    </row>
    <row r="40" spans="2:4" ht="7.5" customHeight="1" x14ac:dyDescent="0.25">
      <c r="B40" s="23"/>
      <c r="C40" s="23"/>
      <c r="D40" s="23"/>
    </row>
    <row r="41" spans="2:4" ht="27" customHeight="1" x14ac:dyDescent="0.25">
      <c r="B41" s="29" t="s">
        <v>42</v>
      </c>
      <c r="C41" s="30"/>
    </row>
    <row r="42" spans="2:4" ht="10.5" customHeight="1" x14ac:dyDescent="0.25"/>
    <row r="43" spans="2:4" ht="21" customHeight="1" x14ac:dyDescent="0.25">
      <c r="B43" s="18" t="s">
        <v>43</v>
      </c>
      <c r="C43" s="18"/>
    </row>
    <row r="44" spans="2:4" ht="21" customHeight="1" x14ac:dyDescent="0.25">
      <c r="B44" s="31" t="s">
        <v>44</v>
      </c>
      <c r="C44" s="31"/>
    </row>
    <row r="45" spans="2:4" ht="15.75" x14ac:dyDescent="0.25">
      <c r="B45" s="10" t="s">
        <v>45</v>
      </c>
      <c r="C45" s="32"/>
    </row>
    <row r="46" spans="2:4" ht="15.75" x14ac:dyDescent="0.25">
      <c r="B46" s="10" t="s">
        <v>46</v>
      </c>
      <c r="C46" s="32"/>
    </row>
    <row r="47" spans="2:4" ht="15.75" x14ac:dyDescent="0.25">
      <c r="B47" s="10" t="s">
        <v>47</v>
      </c>
      <c r="C47" s="33"/>
    </row>
    <row r="48" spans="2:4" ht="11.25" customHeight="1" x14ac:dyDescent="0.25">
      <c r="B48" s="34"/>
    </row>
    <row r="49" spans="2:3" ht="22.5" customHeight="1" x14ac:dyDescent="0.25">
      <c r="B49" s="35" t="s">
        <v>48</v>
      </c>
      <c r="C49" s="35"/>
    </row>
    <row r="50" spans="2:3" ht="15.75" x14ac:dyDescent="0.25">
      <c r="B50" s="10" t="s">
        <v>49</v>
      </c>
      <c r="C50" s="32" t="s">
        <v>165</v>
      </c>
    </row>
    <row r="51" spans="2:3" ht="15.75" x14ac:dyDescent="0.25">
      <c r="B51" s="10" t="s">
        <v>50</v>
      </c>
      <c r="C51" s="32" t="s">
        <v>166</v>
      </c>
    </row>
    <row r="52" spans="2:3" ht="15.75" x14ac:dyDescent="0.25">
      <c r="B52" s="26" t="s">
        <v>51</v>
      </c>
      <c r="C52" s="32"/>
    </row>
    <row r="53" spans="2:3" ht="15.75" x14ac:dyDescent="0.25">
      <c r="B53" s="10" t="s">
        <v>52</v>
      </c>
      <c r="C53" s="32" t="s">
        <v>167</v>
      </c>
    </row>
    <row r="54" spans="2:3" ht="15.75" x14ac:dyDescent="0.25">
      <c r="B54" s="10" t="s">
        <v>53</v>
      </c>
      <c r="C54" s="32" t="s">
        <v>168</v>
      </c>
    </row>
    <row r="55" spans="2:3" ht="15.75" x14ac:dyDescent="0.25">
      <c r="B55" s="10" t="s">
        <v>54</v>
      </c>
      <c r="C55" s="32">
        <v>0</v>
      </c>
    </row>
    <row r="56" spans="2:3" ht="15.75" x14ac:dyDescent="0.25">
      <c r="B56" s="34"/>
    </row>
    <row r="58" spans="2:3" ht="23.25" customHeight="1" x14ac:dyDescent="0.25">
      <c r="B58" s="36" t="s">
        <v>55</v>
      </c>
      <c r="C58" s="36"/>
    </row>
    <row r="59" spans="2:3" ht="15.75" x14ac:dyDescent="0.25">
      <c r="B59" s="34"/>
    </row>
    <row r="60" spans="2:3" ht="21.75" customHeight="1" x14ac:dyDescent="0.25">
      <c r="B60" s="35" t="s">
        <v>56</v>
      </c>
      <c r="C60" s="35"/>
    </row>
    <row r="61" spans="2:3" ht="15.75" x14ac:dyDescent="0.25">
      <c r="B61" s="10" t="s">
        <v>57</v>
      </c>
      <c r="C61" s="14"/>
    </row>
    <row r="62" spans="2:3" ht="15.75" x14ac:dyDescent="0.25">
      <c r="B62" s="10" t="s">
        <v>58</v>
      </c>
      <c r="C62" s="14"/>
    </row>
    <row r="63" spans="2:3" ht="15.75" x14ac:dyDescent="0.25">
      <c r="B63" s="10" t="s">
        <v>59</v>
      </c>
      <c r="C63" s="14"/>
    </row>
    <row r="64" spans="2:3" ht="15.75" x14ac:dyDescent="0.25">
      <c r="B64" s="25" t="s">
        <v>60</v>
      </c>
      <c r="C64" s="14"/>
    </row>
    <row r="65" spans="2:3" ht="15.75" x14ac:dyDescent="0.25">
      <c r="B65" s="25" t="s">
        <v>61</v>
      </c>
      <c r="C65" s="14"/>
    </row>
    <row r="66" spans="2:3" ht="15.75" x14ac:dyDescent="0.25">
      <c r="B66" s="25" t="s">
        <v>62</v>
      </c>
      <c r="C66" s="14"/>
    </row>
    <row r="67" spans="2:3" ht="15.75" x14ac:dyDescent="0.25">
      <c r="B67" s="25" t="s">
        <v>63</v>
      </c>
      <c r="C67" s="14"/>
    </row>
    <row r="68" spans="2:3" ht="15.75" x14ac:dyDescent="0.25">
      <c r="B68" s="25" t="s">
        <v>64</v>
      </c>
      <c r="C68" s="14"/>
    </row>
    <row r="69" spans="2:3" ht="15.75" x14ac:dyDescent="0.25">
      <c r="B69" s="25" t="s">
        <v>65</v>
      </c>
      <c r="C69" s="37"/>
    </row>
    <row r="70" spans="2:3" ht="15.75" x14ac:dyDescent="0.25">
      <c r="B70" s="10" t="s">
        <v>66</v>
      </c>
      <c r="C70" s="37"/>
    </row>
    <row r="72" spans="2:3" ht="21" customHeight="1" x14ac:dyDescent="0.25">
      <c r="B72" s="35" t="s">
        <v>67</v>
      </c>
      <c r="C72" s="35"/>
    </row>
    <row r="73" spans="2:3" ht="15.75" x14ac:dyDescent="0.25">
      <c r="B73" s="11" t="s">
        <v>58</v>
      </c>
      <c r="C73" s="14"/>
    </row>
    <row r="74" spans="2:3" ht="15.75" x14ac:dyDescent="0.25">
      <c r="B74" s="11" t="s">
        <v>68</v>
      </c>
      <c r="C74" s="14"/>
    </row>
    <row r="75" spans="2:3" ht="15.75" x14ac:dyDescent="0.25">
      <c r="B75" s="38" t="s">
        <v>69</v>
      </c>
      <c r="C75" s="14"/>
    </row>
    <row r="76" spans="2:3" ht="15.75" x14ac:dyDescent="0.25">
      <c r="B76" s="38" t="s">
        <v>70</v>
      </c>
      <c r="C76" s="14"/>
    </row>
    <row r="77" spans="2:3" ht="15.75" x14ac:dyDescent="0.25">
      <c r="B77" s="38" t="s">
        <v>71</v>
      </c>
      <c r="C77" s="37"/>
    </row>
    <row r="79" spans="2:3" ht="21.75" customHeight="1" x14ac:dyDescent="0.25">
      <c r="B79" s="35" t="s">
        <v>72</v>
      </c>
      <c r="C79" s="35"/>
    </row>
    <row r="80" spans="2:3" ht="15.75" x14ac:dyDescent="0.25">
      <c r="B80" s="11" t="s">
        <v>58</v>
      </c>
      <c r="C80" s="14"/>
    </row>
    <row r="81" spans="2:3" ht="15.75" x14ac:dyDescent="0.25">
      <c r="B81" s="11" t="s">
        <v>68</v>
      </c>
      <c r="C81" s="14"/>
    </row>
    <row r="82" spans="2:3" ht="15.75" x14ac:dyDescent="0.25">
      <c r="B82" s="38" t="s">
        <v>69</v>
      </c>
      <c r="C82" s="14"/>
    </row>
    <row r="83" spans="2:3" ht="15.75" x14ac:dyDescent="0.25">
      <c r="B83" s="38" t="s">
        <v>70</v>
      </c>
      <c r="C83" s="14"/>
    </row>
    <row r="84" spans="2:3" ht="15.75" x14ac:dyDescent="0.25">
      <c r="B84" s="38" t="s">
        <v>71</v>
      </c>
      <c r="C84" s="37"/>
    </row>
    <row r="86" spans="2:3" ht="22.5" customHeight="1" x14ac:dyDescent="0.25">
      <c r="B86" s="35" t="s">
        <v>73</v>
      </c>
      <c r="C86" s="35"/>
    </row>
    <row r="87" spans="2:3" ht="15.75" x14ac:dyDescent="0.25">
      <c r="B87" s="11" t="s">
        <v>74</v>
      </c>
      <c r="C87" s="14"/>
    </row>
    <row r="88" spans="2:3" ht="15.75" x14ac:dyDescent="0.25">
      <c r="B88" s="38" t="s">
        <v>75</v>
      </c>
      <c r="C88" s="14"/>
    </row>
    <row r="89" spans="2:3" ht="15.75" x14ac:dyDescent="0.25">
      <c r="B89" s="38" t="s">
        <v>76</v>
      </c>
      <c r="C89" s="14"/>
    </row>
    <row r="91" spans="2:3" ht="23.25" customHeight="1" x14ac:dyDescent="0.25">
      <c r="B91" s="35" t="s">
        <v>77</v>
      </c>
      <c r="C91" s="35"/>
    </row>
    <row r="92" spans="2:3" ht="15.75" x14ac:dyDescent="0.25">
      <c r="B92" s="11" t="s">
        <v>74</v>
      </c>
      <c r="C92" s="14"/>
    </row>
    <row r="93" spans="2:3" ht="15.75" x14ac:dyDescent="0.25">
      <c r="B93" s="38" t="s">
        <v>75</v>
      </c>
      <c r="C93" s="14"/>
    </row>
    <row r="94" spans="2:3" ht="15.75" x14ac:dyDescent="0.25">
      <c r="B94" s="38" t="s">
        <v>76</v>
      </c>
      <c r="C94" s="14"/>
    </row>
    <row r="96" spans="2:3" ht="15.75" x14ac:dyDescent="0.25">
      <c r="B96" s="39" t="s">
        <v>78</v>
      </c>
      <c r="C96" s="14"/>
    </row>
    <row r="99" spans="2:5" ht="15.75" x14ac:dyDescent="0.25">
      <c r="B99" s="36" t="s">
        <v>79</v>
      </c>
      <c r="C99" s="36"/>
    </row>
    <row r="100" spans="2:5" ht="15.75" x14ac:dyDescent="0.25">
      <c r="B100" s="34"/>
      <c r="C100"/>
    </row>
    <row r="102" spans="2:5" ht="15.75" x14ac:dyDescent="0.25">
      <c r="B102" s="35" t="s">
        <v>80</v>
      </c>
      <c r="C102" s="35"/>
    </row>
    <row r="103" spans="2:5" ht="15.75" x14ac:dyDescent="0.25">
      <c r="B103" s="23"/>
      <c r="C103" s="23"/>
      <c r="D103" s="23"/>
      <c r="E103" s="23"/>
    </row>
    <row r="104" spans="2:5" ht="15.75" x14ac:dyDescent="0.25">
      <c r="B104" s="29" t="s">
        <v>42</v>
      </c>
    </row>
    <row r="107" spans="2:5" ht="15.75" x14ac:dyDescent="0.25">
      <c r="B107" s="35" t="s">
        <v>81</v>
      </c>
      <c r="C107" s="35"/>
    </row>
    <row r="108" spans="2:5" ht="15.75" x14ac:dyDescent="0.25">
      <c r="B108" s="29" t="s">
        <v>42</v>
      </c>
    </row>
    <row r="111" spans="2:5" ht="15.75" x14ac:dyDescent="0.25">
      <c r="B111" s="36" t="s">
        <v>82</v>
      </c>
      <c r="C111" s="36"/>
    </row>
    <row r="112" spans="2:5" ht="15.75" x14ac:dyDescent="0.25">
      <c r="B112" s="34"/>
      <c r="C112"/>
    </row>
    <row r="113" spans="2:3" ht="15.75" x14ac:dyDescent="0.25">
      <c r="B113" s="35" t="s">
        <v>83</v>
      </c>
      <c r="C113" s="35"/>
    </row>
    <row r="114" spans="2:3" ht="15.75" x14ac:dyDescent="0.25">
      <c r="B114" s="10" t="s">
        <v>84</v>
      </c>
      <c r="C114" s="40" t="s">
        <v>169</v>
      </c>
    </row>
    <row r="115" spans="2:3" ht="15.75" x14ac:dyDescent="0.25">
      <c r="B115" s="10" t="s">
        <v>86</v>
      </c>
      <c r="C115" s="40" t="s">
        <v>170</v>
      </c>
    </row>
    <row r="116" spans="2:3" ht="15.75" x14ac:dyDescent="0.25">
      <c r="B116" s="10" t="s">
        <v>88</v>
      </c>
      <c r="C116" s="41">
        <v>23</v>
      </c>
    </row>
    <row r="117" spans="2:3" ht="15.75" x14ac:dyDescent="0.25">
      <c r="B117" s="10" t="s">
        <v>89</v>
      </c>
      <c r="C117" s="41" t="s">
        <v>90</v>
      </c>
    </row>
    <row r="118" spans="2:3" ht="15.75" x14ac:dyDescent="0.25">
      <c r="B118" s="42"/>
      <c r="C118" s="43"/>
    </row>
    <row r="119" spans="2:3" ht="15.75" x14ac:dyDescent="0.25">
      <c r="B119" s="35" t="s">
        <v>91</v>
      </c>
      <c r="C119" s="35"/>
    </row>
    <row r="120" spans="2:3" ht="15.75" x14ac:dyDescent="0.25">
      <c r="B120" s="10" t="s">
        <v>92</v>
      </c>
      <c r="C120" s="41" t="s">
        <v>93</v>
      </c>
    </row>
    <row r="121" spans="2:3" ht="15.75" x14ac:dyDescent="0.25">
      <c r="B121" s="10" t="s">
        <v>94</v>
      </c>
      <c r="C121" s="41">
        <v>18</v>
      </c>
    </row>
    <row r="122" spans="2:3" ht="15.75" x14ac:dyDescent="0.25">
      <c r="B122" s="10" t="s">
        <v>95</v>
      </c>
      <c r="C122" s="41">
        <v>18</v>
      </c>
    </row>
    <row r="123" spans="2:3" ht="15.75" x14ac:dyDescent="0.25">
      <c r="B123" s="10" t="s">
        <v>96</v>
      </c>
      <c r="C123" s="41">
        <v>100</v>
      </c>
    </row>
    <row r="124" spans="2:3" ht="31.5" x14ac:dyDescent="0.25">
      <c r="B124" s="10" t="s">
        <v>97</v>
      </c>
      <c r="C124" s="41">
        <v>1</v>
      </c>
    </row>
    <row r="125" spans="2:3" ht="15.75" x14ac:dyDescent="0.25">
      <c r="B125" s="42"/>
      <c r="C125" s="43"/>
    </row>
    <row r="126" spans="2:3" ht="15.75" x14ac:dyDescent="0.25">
      <c r="B126" s="35" t="s">
        <v>98</v>
      </c>
      <c r="C126" s="35"/>
    </row>
    <row r="127" spans="2:3" ht="15.75" x14ac:dyDescent="0.25">
      <c r="B127" s="10" t="s">
        <v>99</v>
      </c>
      <c r="C127" s="41" t="s">
        <v>100</v>
      </c>
    </row>
    <row r="128" spans="2:3" ht="15.75" x14ac:dyDescent="0.25">
      <c r="B128" s="10" t="s">
        <v>101</v>
      </c>
      <c r="C128" s="41" t="s">
        <v>102</v>
      </c>
    </row>
    <row r="129" spans="2:3" ht="15.75" x14ac:dyDescent="0.25">
      <c r="B129" s="10" t="s">
        <v>103</v>
      </c>
      <c r="C129" s="41" t="s">
        <v>100</v>
      </c>
    </row>
    <row r="130" spans="2:3" ht="15.75" x14ac:dyDescent="0.25">
      <c r="B130" s="11" t="s">
        <v>105</v>
      </c>
      <c r="C130" s="44">
        <v>40</v>
      </c>
    </row>
    <row r="131" spans="2:3" ht="15.75" x14ac:dyDescent="0.25">
      <c r="B131" s="10" t="s">
        <v>106</v>
      </c>
      <c r="C131" s="41" t="s">
        <v>100</v>
      </c>
    </row>
    <row r="132" spans="2:3" ht="15.75" x14ac:dyDescent="0.25">
      <c r="B132" s="10" t="s">
        <v>107</v>
      </c>
      <c r="C132" s="44">
        <v>889.47</v>
      </c>
    </row>
    <row r="133" spans="2:3" ht="15.75" x14ac:dyDescent="0.25">
      <c r="B133" s="10" t="s">
        <v>108</v>
      </c>
      <c r="C133" s="41" t="s">
        <v>171</v>
      </c>
    </row>
    <row r="134" spans="2:3" ht="15.75" x14ac:dyDescent="0.25">
      <c r="B134" s="10" t="s">
        <v>110</v>
      </c>
      <c r="C134" s="41" t="s">
        <v>172</v>
      </c>
    </row>
    <row r="135" spans="2:3" ht="15.75" x14ac:dyDescent="0.25">
      <c r="B135" s="10" t="s">
        <v>112</v>
      </c>
      <c r="C135" s="41" t="s">
        <v>113</v>
      </c>
    </row>
    <row r="136" spans="2:3" ht="15.75" x14ac:dyDescent="0.25">
      <c r="B136" s="42"/>
      <c r="C136" s="43"/>
    </row>
    <row r="137" spans="2:3" ht="15.75" x14ac:dyDescent="0.25">
      <c r="B137" s="35" t="s">
        <v>114</v>
      </c>
      <c r="C137" s="35"/>
    </row>
    <row r="138" spans="2:3" ht="15.75" x14ac:dyDescent="0.25">
      <c r="B138" s="45" t="s">
        <v>115</v>
      </c>
      <c r="C138" s="46"/>
    </row>
    <row r="139" spans="2:3" ht="15.75" x14ac:dyDescent="0.25">
      <c r="B139" s="45" t="s">
        <v>116</v>
      </c>
      <c r="C139" s="46"/>
    </row>
    <row r="140" spans="2:3" ht="15.75" x14ac:dyDescent="0.25">
      <c r="B140" s="47" t="s">
        <v>117</v>
      </c>
      <c r="C140" s="46">
        <f>39.83+29.3</f>
        <v>69.13</v>
      </c>
    </row>
    <row r="141" spans="2:3" ht="15.75" x14ac:dyDescent="0.25">
      <c r="B141" s="47" t="s">
        <v>118</v>
      </c>
      <c r="C141" s="46">
        <v>227.2</v>
      </c>
    </row>
    <row r="142" spans="2:3" ht="15.75" x14ac:dyDescent="0.25">
      <c r="B142" s="45" t="s">
        <v>119</v>
      </c>
      <c r="C142" s="46"/>
    </row>
    <row r="143" spans="2:3" ht="15.75" x14ac:dyDescent="0.25">
      <c r="B143" s="47" t="s">
        <v>120</v>
      </c>
      <c r="C143" s="46">
        <f>15.64+7.84</f>
        <v>23.48</v>
      </c>
    </row>
    <row r="144" spans="2:3" ht="15.75" x14ac:dyDescent="0.25">
      <c r="B144" s="47" t="s">
        <v>121</v>
      </c>
      <c r="C144" s="46">
        <f>188.56+50</f>
        <v>238.56</v>
      </c>
    </row>
    <row r="145" spans="2:3" ht="15.75" x14ac:dyDescent="0.25">
      <c r="B145" s="47" t="s">
        <v>122</v>
      </c>
      <c r="C145" s="46"/>
    </row>
    <row r="146" spans="2:3" ht="15.75" x14ac:dyDescent="0.25">
      <c r="B146" s="47" t="s">
        <v>123</v>
      </c>
      <c r="C146" s="46"/>
    </row>
    <row r="147" spans="2:3" ht="15.75" x14ac:dyDescent="0.25">
      <c r="B147" s="45" t="s">
        <v>124</v>
      </c>
      <c r="C147" s="46"/>
    </row>
    <row r="148" spans="2:3" ht="15.75" x14ac:dyDescent="0.25">
      <c r="B148" s="47" t="s">
        <v>125</v>
      </c>
      <c r="C148" s="46"/>
    </row>
    <row r="149" spans="2:3" ht="15.75" x14ac:dyDescent="0.25">
      <c r="B149" s="47" t="s">
        <v>126</v>
      </c>
      <c r="C149" s="46"/>
    </row>
    <row r="150" spans="2:3" ht="15.75" x14ac:dyDescent="0.25">
      <c r="B150" s="47" t="s">
        <v>127</v>
      </c>
      <c r="C150" s="46"/>
    </row>
    <row r="151" spans="2:3" ht="15.75" x14ac:dyDescent="0.25">
      <c r="B151" s="47" t="s">
        <v>128</v>
      </c>
      <c r="C151" s="46"/>
    </row>
    <row r="152" spans="2:3" ht="15.75" x14ac:dyDescent="0.25">
      <c r="B152" s="47" t="s">
        <v>129</v>
      </c>
      <c r="C152" s="46">
        <f>576.89+650.31</f>
        <v>1227.1999999999998</v>
      </c>
    </row>
    <row r="153" spans="2:3" ht="15.75" x14ac:dyDescent="0.25">
      <c r="B153" s="47" t="s">
        <v>130</v>
      </c>
      <c r="C153" s="46">
        <f>43.75+120.18+1.75</f>
        <v>165.68</v>
      </c>
    </row>
    <row r="154" spans="2:3" ht="15.75" x14ac:dyDescent="0.25">
      <c r="B154" s="45" t="s">
        <v>131</v>
      </c>
      <c r="C154" s="46"/>
    </row>
    <row r="155" spans="2:3" ht="15.75" x14ac:dyDescent="0.25">
      <c r="B155" s="47" t="s">
        <v>131</v>
      </c>
      <c r="C155" s="46"/>
    </row>
    <row r="156" spans="2:3" ht="15.75" x14ac:dyDescent="0.25">
      <c r="B156" s="45" t="s">
        <v>132</v>
      </c>
      <c r="C156" s="46"/>
    </row>
    <row r="157" spans="2:3" ht="15.75" x14ac:dyDescent="0.25">
      <c r="B157" s="47" t="s">
        <v>133</v>
      </c>
      <c r="C157" s="46"/>
    </row>
    <row r="158" spans="2:3" ht="15.75" x14ac:dyDescent="0.25">
      <c r="B158" s="47" t="s">
        <v>134</v>
      </c>
      <c r="C158" s="46"/>
    </row>
    <row r="159" spans="2:3" ht="15.75" x14ac:dyDescent="0.25">
      <c r="B159" s="47" t="s">
        <v>135</v>
      </c>
      <c r="C159" s="46"/>
    </row>
    <row r="160" spans="2:3" ht="15.75" x14ac:dyDescent="0.25">
      <c r="B160" s="47" t="s">
        <v>132</v>
      </c>
      <c r="C160" s="46"/>
    </row>
  </sheetData>
  <sheetProtection selectLockedCells="1"/>
  <mergeCells count="20">
    <mergeCell ref="B126:C126"/>
    <mergeCell ref="B137:C137"/>
    <mergeCell ref="B99:C99"/>
    <mergeCell ref="B102:C102"/>
    <mergeCell ref="B107:C107"/>
    <mergeCell ref="B111:C111"/>
    <mergeCell ref="B113:C113"/>
    <mergeCell ref="B119:C119"/>
    <mergeCell ref="B58:C58"/>
    <mergeCell ref="B60:C60"/>
    <mergeCell ref="B72:C72"/>
    <mergeCell ref="B79:C79"/>
    <mergeCell ref="B86:C86"/>
    <mergeCell ref="B91:C91"/>
    <mergeCell ref="B7:C7"/>
    <mergeCell ref="B23:C23"/>
    <mergeCell ref="B26:C26"/>
    <mergeCell ref="B37:C37"/>
    <mergeCell ref="B43:C43"/>
    <mergeCell ref="B49:C49"/>
  </mergeCells>
  <hyperlinks>
    <hyperlink ref="B41" location="PROG.IZDACI!A1" display="KLIKNITE OVDJE I UNESITE PODATKE U TABLICU " xr:uid="{CEBCD482-C035-4949-9B89-B00F6DCC4394}"/>
    <hyperlink ref="B104" location="'KGZ2'!A1" display="KLIKNITE OVDJE I UNESITE PODATKE U TABLICU " xr:uid="{961A47AE-7431-4ECC-821C-C88184C0FA2B}"/>
    <hyperlink ref="B108" location="'KGZ1'!A1" display="KLIKNITE OVDJE I UNESITE PODATKE U TABLICU " xr:uid="{F19AF7F3-A294-41AC-B6F8-A12D033B3E99}"/>
    <hyperlink ref="C14" r:id="rId1" xr:uid="{B6F236DC-D1D8-49FB-B711-94972554E9D9}"/>
  </hyperlinks>
  <pageMargins left="0.25" right="0.25" top="0.75" bottom="0.75" header="0.3" footer="0.3"/>
  <pageSetup paperSize="9" scale="78" orientation="landscape" r:id="rId2"/>
  <headerFooter>
    <oddHeader>&amp;CGradski ured za kulturu, međunarodnu i međugradsku suradnju i civilno društvo</oddHeader>
    <oddFooter xml:space="preserve">&amp;CDraškovićeva 25, Zagreb&amp;RObrazac za prijavu pojedinačnih programa 
za ustanove u kulturi - centri za kulturu
</oddFooter>
  </headerFooter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52700-121E-409C-B9A5-20FCA0A3277A}">
  <dimension ref="A2:E22"/>
  <sheetViews>
    <sheetView showGridLines="0" showRowColHeaders="0" workbookViewId="0">
      <pane ySplit="4" topLeftCell="A5" activePane="bottomLeft" state="frozen"/>
      <selection activeCell="C33" sqref="C33"/>
      <selection pane="bottomLeft" activeCell="B30" sqref="B30"/>
    </sheetView>
  </sheetViews>
  <sheetFormatPr defaultRowHeight="15.75" x14ac:dyDescent="0.25"/>
  <cols>
    <col min="1" max="1" width="8.28515625" style="23" customWidth="1"/>
    <col min="2" max="2" width="72.42578125" style="23" customWidth="1"/>
    <col min="3" max="3" width="50.42578125" style="23" customWidth="1"/>
    <col min="4" max="4" width="35.85546875" style="23" customWidth="1"/>
    <col min="5" max="5" width="27.28515625" style="23" customWidth="1"/>
    <col min="6" max="16384" width="9.140625" style="23"/>
  </cols>
  <sheetData>
    <row r="2" spans="1:5" x14ac:dyDescent="0.25">
      <c r="B2" s="48" t="s">
        <v>136</v>
      </c>
    </row>
    <row r="4" spans="1:5" ht="31.5" x14ac:dyDescent="0.25">
      <c r="A4" s="34" t="s">
        <v>137</v>
      </c>
      <c r="B4" s="49" t="s">
        <v>138</v>
      </c>
      <c r="C4" s="49" t="s">
        <v>139</v>
      </c>
      <c r="D4" s="49" t="s">
        <v>140</v>
      </c>
      <c r="E4" s="50" t="s">
        <v>38</v>
      </c>
    </row>
    <row r="5" spans="1:5" x14ac:dyDescent="0.25">
      <c r="A5" s="32" t="s">
        <v>141</v>
      </c>
      <c r="B5" s="47" t="s">
        <v>117</v>
      </c>
      <c r="C5" s="51"/>
      <c r="D5" s="51">
        <v>69.13</v>
      </c>
      <c r="E5" s="51">
        <f>SUM(Table23[[#This Row],[SREDSTVA GRADSKOG UREDA ZA KULTURU ]:[SREDSTVA IZ OSTALIH IZVORA]])</f>
        <v>69.13</v>
      </c>
    </row>
    <row r="6" spans="1:5" x14ac:dyDescent="0.25">
      <c r="A6" s="32" t="s">
        <v>142</v>
      </c>
      <c r="B6" s="47" t="s">
        <v>118</v>
      </c>
      <c r="C6" s="51"/>
      <c r="D6" s="51">
        <v>227.2</v>
      </c>
      <c r="E6" s="51">
        <f>SUM(Table23[[#This Row],[SREDSTVA GRADSKOG UREDA ZA KULTURU ]:[SREDSTVA IZ OSTALIH IZVORA]])</f>
        <v>227.2</v>
      </c>
    </row>
    <row r="7" spans="1:5" x14ac:dyDescent="0.25">
      <c r="A7" s="32" t="s">
        <v>143</v>
      </c>
      <c r="B7" s="47" t="s">
        <v>120</v>
      </c>
      <c r="C7" s="51"/>
      <c r="D7" s="51">
        <v>23.48</v>
      </c>
      <c r="E7" s="51">
        <f>SUM(Table23[[#This Row],[SREDSTVA GRADSKOG UREDA ZA KULTURU ]:[SREDSTVA IZ OSTALIH IZVORA]])</f>
        <v>23.48</v>
      </c>
    </row>
    <row r="8" spans="1:5" x14ac:dyDescent="0.25">
      <c r="A8" s="32" t="s">
        <v>144</v>
      </c>
      <c r="B8" s="47" t="s">
        <v>121</v>
      </c>
      <c r="C8" s="51"/>
      <c r="D8" s="51">
        <v>238.56</v>
      </c>
      <c r="E8" s="51">
        <f>SUM(Table23[[#This Row],[SREDSTVA GRADSKOG UREDA ZA KULTURU ]:[SREDSTVA IZ OSTALIH IZVORA]])</f>
        <v>238.56</v>
      </c>
    </row>
    <row r="9" spans="1:5" x14ac:dyDescent="0.25">
      <c r="A9" s="32" t="s">
        <v>145</v>
      </c>
      <c r="B9" s="47" t="s">
        <v>122</v>
      </c>
      <c r="C9" s="51"/>
      <c r="D9" s="51"/>
      <c r="E9" s="51">
        <f>SUM(Table23[[#This Row],[SREDSTVA GRADSKOG UREDA ZA KULTURU ]:[SREDSTVA IZ OSTALIH IZVORA]])</f>
        <v>0</v>
      </c>
    </row>
    <row r="10" spans="1:5" x14ac:dyDescent="0.25">
      <c r="A10" s="32" t="s">
        <v>146</v>
      </c>
      <c r="B10" s="47" t="s">
        <v>123</v>
      </c>
      <c r="C10" s="51"/>
      <c r="D10" s="51"/>
      <c r="E10" s="51">
        <f>SUM(Table23[[#This Row],[SREDSTVA GRADSKOG UREDA ZA KULTURU ]:[SREDSTVA IZ OSTALIH IZVORA]])</f>
        <v>0</v>
      </c>
    </row>
    <row r="11" spans="1:5" x14ac:dyDescent="0.25">
      <c r="A11" s="32" t="s">
        <v>147</v>
      </c>
      <c r="B11" s="47" t="s">
        <v>125</v>
      </c>
      <c r="C11" s="51"/>
      <c r="D11" s="51"/>
      <c r="E11" s="51">
        <f>SUM(Table23[[#This Row],[SREDSTVA GRADSKOG UREDA ZA KULTURU ]:[SREDSTVA IZ OSTALIH IZVORA]])</f>
        <v>0</v>
      </c>
    </row>
    <row r="12" spans="1:5" x14ac:dyDescent="0.25">
      <c r="A12" s="32" t="s">
        <v>148</v>
      </c>
      <c r="B12" s="47" t="s">
        <v>126</v>
      </c>
      <c r="C12" s="51"/>
      <c r="D12" s="51"/>
      <c r="E12" s="51">
        <f>SUM(Table23[[#This Row],[SREDSTVA GRADSKOG UREDA ZA KULTURU ]:[SREDSTVA IZ OSTALIH IZVORA]])</f>
        <v>0</v>
      </c>
    </row>
    <row r="13" spans="1:5" x14ac:dyDescent="0.25">
      <c r="A13" s="32" t="s">
        <v>149</v>
      </c>
      <c r="B13" s="47" t="s">
        <v>127</v>
      </c>
      <c r="C13" s="51"/>
      <c r="D13" s="51"/>
      <c r="E13" s="51">
        <f>SUM(Table23[[#This Row],[SREDSTVA GRADSKOG UREDA ZA KULTURU ]:[SREDSTVA IZ OSTALIH IZVORA]])</f>
        <v>0</v>
      </c>
    </row>
    <row r="14" spans="1:5" x14ac:dyDescent="0.25">
      <c r="A14" s="32" t="s">
        <v>150</v>
      </c>
      <c r="B14" s="47" t="s">
        <v>128</v>
      </c>
      <c r="C14" s="51"/>
      <c r="D14" s="51"/>
      <c r="E14" s="51">
        <f>SUM(Table23[[#This Row],[SREDSTVA GRADSKOG UREDA ZA KULTURU ]:[SREDSTVA IZ OSTALIH IZVORA]])</f>
        <v>0</v>
      </c>
    </row>
    <row r="15" spans="1:5" x14ac:dyDescent="0.25">
      <c r="A15" s="32" t="s">
        <v>151</v>
      </c>
      <c r="B15" s="47" t="s">
        <v>129</v>
      </c>
      <c r="C15" s="51"/>
      <c r="D15" s="51">
        <v>1227.2</v>
      </c>
      <c r="E15" s="51">
        <f>SUM(Table23[[#This Row],[SREDSTVA GRADSKOG UREDA ZA KULTURU ]:[SREDSTVA IZ OSTALIH IZVORA]])</f>
        <v>1227.2</v>
      </c>
    </row>
    <row r="16" spans="1:5" x14ac:dyDescent="0.25">
      <c r="A16" s="32" t="s">
        <v>152</v>
      </c>
      <c r="B16" s="47" t="s">
        <v>130</v>
      </c>
      <c r="C16" s="51"/>
      <c r="D16" s="51">
        <v>165.68</v>
      </c>
      <c r="E16" s="51">
        <f>SUM(Table23[[#This Row],[SREDSTVA GRADSKOG UREDA ZA KULTURU ]:[SREDSTVA IZ OSTALIH IZVORA]])</f>
        <v>165.68</v>
      </c>
    </row>
    <row r="17" spans="1:5" x14ac:dyDescent="0.25">
      <c r="A17" s="32" t="s">
        <v>153</v>
      </c>
      <c r="B17" s="47" t="s">
        <v>131</v>
      </c>
      <c r="C17" s="51"/>
      <c r="D17" s="51"/>
      <c r="E17" s="51">
        <f>SUM(Table23[[#This Row],[SREDSTVA GRADSKOG UREDA ZA KULTURU ]:[SREDSTVA IZ OSTALIH IZVORA]])</f>
        <v>0</v>
      </c>
    </row>
    <row r="18" spans="1:5" x14ac:dyDescent="0.25">
      <c r="A18" s="32" t="s">
        <v>154</v>
      </c>
      <c r="B18" s="47" t="s">
        <v>133</v>
      </c>
      <c r="C18" s="51"/>
      <c r="D18" s="51"/>
      <c r="E18" s="51">
        <f>SUM(Table23[[#This Row],[SREDSTVA GRADSKOG UREDA ZA KULTURU ]:[SREDSTVA IZ OSTALIH IZVORA]])</f>
        <v>0</v>
      </c>
    </row>
    <row r="19" spans="1:5" x14ac:dyDescent="0.25">
      <c r="A19" s="32" t="s">
        <v>155</v>
      </c>
      <c r="B19" s="47" t="s">
        <v>134</v>
      </c>
      <c r="C19" s="51"/>
      <c r="D19" s="51"/>
      <c r="E19" s="51">
        <f>SUM(Table23[[#This Row],[SREDSTVA GRADSKOG UREDA ZA KULTURU ]:[SREDSTVA IZ OSTALIH IZVORA]])</f>
        <v>0</v>
      </c>
    </row>
    <row r="20" spans="1:5" x14ac:dyDescent="0.25">
      <c r="A20" s="32" t="s">
        <v>156</v>
      </c>
      <c r="B20" s="47" t="s">
        <v>135</v>
      </c>
      <c r="C20" s="52"/>
      <c r="D20" s="52"/>
      <c r="E20" s="52">
        <f>SUM(Table23[[#This Row],[SREDSTVA GRADSKOG UREDA ZA KULTURU ]:[SREDSTVA IZ OSTALIH IZVORA]])</f>
        <v>0</v>
      </c>
    </row>
    <row r="21" spans="1:5" x14ac:dyDescent="0.25">
      <c r="A21" s="32" t="s">
        <v>157</v>
      </c>
      <c r="B21" s="47" t="s">
        <v>132</v>
      </c>
      <c r="C21" s="51"/>
      <c r="D21" s="51"/>
      <c r="E21" s="51">
        <f>SUM(Table23[[#This Row],[SREDSTVA GRADSKOG UREDA ZA KULTURU ]:[SREDSTVA IZ OSTALIH IZVORA]])</f>
        <v>0</v>
      </c>
    </row>
    <row r="22" spans="1:5" x14ac:dyDescent="0.25">
      <c r="A22" s="23" t="s">
        <v>158</v>
      </c>
      <c r="C22" s="53"/>
      <c r="D22" s="53"/>
      <c r="E22" s="54">
        <f>SUBTOTAL(109,Table23[UKUPNO])</f>
        <v>1951.2500000000002</v>
      </c>
    </row>
  </sheetData>
  <pageMargins left="0.7" right="0.7" top="0.75" bottom="0.75" header="0.3" footer="0.3"/>
  <pageSetup paperSize="9" orientation="landscape" horizontalDpi="0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CFD41-E019-418B-8134-4E6CB8765C11}">
  <sheetPr>
    <tabColor theme="8" tint="-0.249977111117893"/>
  </sheetPr>
  <dimension ref="B3:E160"/>
  <sheetViews>
    <sheetView topLeftCell="B1" zoomScale="84" zoomScaleNormal="84" workbookViewId="0">
      <pane ySplit="5" topLeftCell="A6" activePane="bottomLeft" state="frozen"/>
      <selection pane="bottomLeft" activeCell="C24" sqref="C24"/>
    </sheetView>
  </sheetViews>
  <sheetFormatPr defaultColWidth="66.5703125" defaultRowHeight="15" x14ac:dyDescent="0.25"/>
  <cols>
    <col min="1" max="1" width="4.42578125" style="3" customWidth="1"/>
    <col min="2" max="2" width="49.7109375" style="3" customWidth="1"/>
    <col min="3" max="3" width="99.85546875" style="3" customWidth="1"/>
    <col min="4" max="4" width="25.7109375" style="3" customWidth="1"/>
    <col min="5" max="16384" width="66.5703125" style="3"/>
  </cols>
  <sheetData>
    <row r="3" spans="2:5" ht="40.5" x14ac:dyDescent="0.25">
      <c r="B3" s="1" t="s">
        <v>0</v>
      </c>
      <c r="C3" s="2"/>
    </row>
    <row r="4" spans="2:5" ht="20.25" x14ac:dyDescent="0.25">
      <c r="B4" s="1"/>
      <c r="C4" s="2"/>
    </row>
    <row r="5" spans="2:5" ht="20.25" x14ac:dyDescent="0.25">
      <c r="B5" s="4" t="s">
        <v>1</v>
      </c>
      <c r="C5" s="5" t="s">
        <v>2</v>
      </c>
      <c r="D5" s="6"/>
      <c r="E5" s="6"/>
    </row>
    <row r="6" spans="2:5" ht="20.25" x14ac:dyDescent="0.25">
      <c r="B6" s="7"/>
      <c r="C6" s="8"/>
    </row>
    <row r="7" spans="2:5" ht="21.75" customHeight="1" x14ac:dyDescent="0.25">
      <c r="B7" s="9" t="s">
        <v>3</v>
      </c>
      <c r="C7" s="9"/>
    </row>
    <row r="8" spans="2:5" ht="5.25" customHeight="1" x14ac:dyDescent="0.25"/>
    <row r="9" spans="2:5" ht="15.75" x14ac:dyDescent="0.25">
      <c r="B9" s="10" t="s">
        <v>4</v>
      </c>
      <c r="C9" s="10" t="s">
        <v>173</v>
      </c>
    </row>
    <row r="10" spans="2:5" ht="15.75" x14ac:dyDescent="0.25">
      <c r="B10" s="10" t="s">
        <v>6</v>
      </c>
      <c r="C10" s="11" t="s">
        <v>7</v>
      </c>
    </row>
    <row r="11" spans="2:5" ht="15.75" x14ac:dyDescent="0.25">
      <c r="B11" s="10" t="s">
        <v>8</v>
      </c>
      <c r="C11" s="12">
        <v>2654.46</v>
      </c>
    </row>
    <row r="12" spans="2:5" ht="15.75" x14ac:dyDescent="0.25">
      <c r="B12" s="10" t="s">
        <v>9</v>
      </c>
      <c r="C12" s="13" t="s">
        <v>174</v>
      </c>
    </row>
    <row r="13" spans="2:5" ht="15.75" x14ac:dyDescent="0.25">
      <c r="B13" s="10" t="s">
        <v>11</v>
      </c>
      <c r="C13" s="14" t="s">
        <v>12</v>
      </c>
    </row>
    <row r="14" spans="2:5" ht="15.75" x14ac:dyDescent="0.25">
      <c r="B14" s="10" t="s">
        <v>13</v>
      </c>
      <c r="C14" s="15" t="s">
        <v>14</v>
      </c>
    </row>
    <row r="15" spans="2:5" ht="15.75" x14ac:dyDescent="0.25">
      <c r="B15" s="10" t="s">
        <v>15</v>
      </c>
      <c r="C15" s="16"/>
    </row>
    <row r="16" spans="2:5" ht="15.75" x14ac:dyDescent="0.25">
      <c r="B16" s="10" t="s">
        <v>16</v>
      </c>
      <c r="C16" s="14" t="s">
        <v>17</v>
      </c>
    </row>
    <row r="17" spans="2:3" ht="15.75" x14ac:dyDescent="0.25">
      <c r="B17" s="10" t="s">
        <v>18</v>
      </c>
      <c r="C17" s="16" t="s">
        <v>175</v>
      </c>
    </row>
    <row r="18" spans="2:3" ht="15.75" x14ac:dyDescent="0.25">
      <c r="B18" s="10" t="s">
        <v>20</v>
      </c>
      <c r="C18" s="16" t="s">
        <v>176</v>
      </c>
    </row>
    <row r="19" spans="2:3" ht="15.75" x14ac:dyDescent="0.25">
      <c r="B19" s="10" t="s">
        <v>22</v>
      </c>
      <c r="C19" s="16" t="s">
        <v>177</v>
      </c>
    </row>
    <row r="20" spans="2:3" ht="15.75" x14ac:dyDescent="0.25">
      <c r="B20" s="10" t="s">
        <v>24</v>
      </c>
      <c r="C20" s="16">
        <v>70</v>
      </c>
    </row>
    <row r="21" spans="2:3" ht="15.75" x14ac:dyDescent="0.25">
      <c r="B21" s="10" t="s">
        <v>25</v>
      </c>
      <c r="C21" s="16">
        <v>73</v>
      </c>
    </row>
    <row r="22" spans="2:3" ht="15" customHeight="1" x14ac:dyDescent="0.25">
      <c r="B22" s="17"/>
    </row>
    <row r="23" spans="2:3" ht="23.25" customHeight="1" x14ac:dyDescent="0.25">
      <c r="B23" s="18" t="s">
        <v>26</v>
      </c>
      <c r="C23" s="18"/>
    </row>
    <row r="24" spans="2:3" ht="336.75" customHeight="1" x14ac:dyDescent="0.25">
      <c r="B24" s="19" t="s">
        <v>27</v>
      </c>
      <c r="C24" s="20" t="s">
        <v>178</v>
      </c>
    </row>
    <row r="25" spans="2:3" ht="8.25" customHeight="1" x14ac:dyDescent="0.25">
      <c r="B25" s="17"/>
    </row>
    <row r="26" spans="2:3" ht="22.5" customHeight="1" x14ac:dyDescent="0.25">
      <c r="B26" s="21" t="s">
        <v>29</v>
      </c>
      <c r="C26" s="21"/>
    </row>
    <row r="27" spans="2:3" ht="15.75" x14ac:dyDescent="0.25">
      <c r="B27" s="22" t="s">
        <v>30</v>
      </c>
      <c r="C27" s="23"/>
    </row>
    <row r="28" spans="2:3" ht="31.5" x14ac:dyDescent="0.25">
      <c r="B28" s="10" t="s">
        <v>31</v>
      </c>
      <c r="C28" s="24"/>
    </row>
    <row r="29" spans="2:3" ht="15.75" x14ac:dyDescent="0.25">
      <c r="B29" s="25" t="s">
        <v>164</v>
      </c>
      <c r="C29" s="24"/>
    </row>
    <row r="30" spans="2:3" ht="15.75" x14ac:dyDescent="0.25">
      <c r="B30" s="25" t="s">
        <v>179</v>
      </c>
      <c r="C30" s="24"/>
    </row>
    <row r="31" spans="2:3" ht="15.75" x14ac:dyDescent="0.25">
      <c r="B31" s="10" t="s">
        <v>34</v>
      </c>
      <c r="C31" s="24"/>
    </row>
    <row r="32" spans="2:3" ht="15.75" x14ac:dyDescent="0.25">
      <c r="B32" s="10" t="s">
        <v>35</v>
      </c>
      <c r="C32" s="24"/>
    </row>
    <row r="33" spans="2:4" ht="31.5" x14ac:dyDescent="0.25">
      <c r="B33" s="10" t="s">
        <v>36</v>
      </c>
      <c r="C33" s="24"/>
    </row>
    <row r="34" spans="2:4" ht="15.75" x14ac:dyDescent="0.25">
      <c r="B34" s="10" t="s">
        <v>37</v>
      </c>
      <c r="C34" s="24"/>
    </row>
    <row r="35" spans="2:4" ht="21.75" customHeight="1" x14ac:dyDescent="0.25">
      <c r="B35" s="26" t="s">
        <v>38</v>
      </c>
      <c r="C35" s="27">
        <f>SUM(C27:C34)</f>
        <v>0</v>
      </c>
    </row>
    <row r="36" spans="2:4" ht="12" customHeight="1" x14ac:dyDescent="0.25">
      <c r="B36" s="17"/>
    </row>
    <row r="37" spans="2:4" ht="20.25" customHeight="1" x14ac:dyDescent="0.25">
      <c r="B37" s="18" t="s">
        <v>39</v>
      </c>
      <c r="C37" s="18"/>
    </row>
    <row r="38" spans="2:4" x14ac:dyDescent="0.25">
      <c r="B38" s="28" t="s">
        <v>40</v>
      </c>
    </row>
    <row r="39" spans="2:4" x14ac:dyDescent="0.25">
      <c r="B39" s="28" t="s">
        <v>41</v>
      </c>
    </row>
    <row r="40" spans="2:4" ht="7.5" customHeight="1" x14ac:dyDescent="0.25">
      <c r="B40" s="23"/>
      <c r="C40" s="23"/>
      <c r="D40" s="23"/>
    </row>
    <row r="41" spans="2:4" ht="27" customHeight="1" x14ac:dyDescent="0.25">
      <c r="B41" s="29" t="s">
        <v>42</v>
      </c>
      <c r="C41" s="30"/>
    </row>
    <row r="42" spans="2:4" ht="10.5" customHeight="1" x14ac:dyDescent="0.25"/>
    <row r="43" spans="2:4" ht="21" customHeight="1" x14ac:dyDescent="0.25">
      <c r="B43" s="18" t="s">
        <v>43</v>
      </c>
      <c r="C43" s="18"/>
    </row>
    <row r="44" spans="2:4" ht="21" customHeight="1" x14ac:dyDescent="0.25">
      <c r="B44" s="31" t="s">
        <v>44</v>
      </c>
      <c r="C44" s="31">
        <v>1</v>
      </c>
    </row>
    <row r="45" spans="2:4" ht="15.75" x14ac:dyDescent="0.25">
      <c r="B45" s="10" t="s">
        <v>45</v>
      </c>
      <c r="C45" s="32" t="s">
        <v>180</v>
      </c>
    </row>
    <row r="46" spans="2:4" ht="15.75" x14ac:dyDescent="0.25">
      <c r="B46" s="10" t="s">
        <v>46</v>
      </c>
      <c r="C46" s="32">
        <v>400</v>
      </c>
    </row>
    <row r="47" spans="2:4" ht="15.75" x14ac:dyDescent="0.25">
      <c r="B47" s="10" t="s">
        <v>47</v>
      </c>
      <c r="C47" s="33" t="s">
        <v>180</v>
      </c>
    </row>
    <row r="48" spans="2:4" ht="11.25" customHeight="1" x14ac:dyDescent="0.25">
      <c r="B48" s="34"/>
    </row>
    <row r="49" spans="2:3" ht="22.5" customHeight="1" x14ac:dyDescent="0.25">
      <c r="B49" s="35" t="s">
        <v>48</v>
      </c>
      <c r="C49" s="35"/>
    </row>
    <row r="50" spans="2:3" ht="31.5" x14ac:dyDescent="0.25">
      <c r="B50" s="10" t="s">
        <v>49</v>
      </c>
      <c r="C50" s="55" t="s">
        <v>181</v>
      </c>
    </row>
    <row r="51" spans="2:3" ht="15.75" x14ac:dyDescent="0.25">
      <c r="B51" s="10" t="s">
        <v>50</v>
      </c>
      <c r="C51" s="32">
        <v>0</v>
      </c>
    </row>
    <row r="52" spans="2:3" ht="15.75" x14ac:dyDescent="0.25">
      <c r="B52" s="26" t="s">
        <v>51</v>
      </c>
      <c r="C52" s="32"/>
    </row>
    <row r="53" spans="2:3" ht="15.75" x14ac:dyDescent="0.25">
      <c r="B53" s="10" t="s">
        <v>52</v>
      </c>
      <c r="C53" s="32">
        <v>0</v>
      </c>
    </row>
    <row r="54" spans="2:3" ht="15.75" x14ac:dyDescent="0.25">
      <c r="B54" s="10" t="s">
        <v>53</v>
      </c>
      <c r="C54" s="32">
        <v>0</v>
      </c>
    </row>
    <row r="55" spans="2:3" ht="15.75" x14ac:dyDescent="0.25">
      <c r="B55" s="10" t="s">
        <v>54</v>
      </c>
      <c r="C55" s="32" t="s">
        <v>182</v>
      </c>
    </row>
    <row r="56" spans="2:3" ht="15.75" x14ac:dyDescent="0.25">
      <c r="B56" s="34"/>
    </row>
    <row r="58" spans="2:3" ht="23.25" customHeight="1" x14ac:dyDescent="0.25">
      <c r="B58" s="36" t="s">
        <v>55</v>
      </c>
      <c r="C58" s="36"/>
    </row>
    <row r="59" spans="2:3" ht="15.75" x14ac:dyDescent="0.25">
      <c r="B59" s="34"/>
    </row>
    <row r="60" spans="2:3" ht="21.75" customHeight="1" x14ac:dyDescent="0.25">
      <c r="B60" s="35" t="s">
        <v>56</v>
      </c>
      <c r="C60" s="35"/>
    </row>
    <row r="61" spans="2:3" ht="15.75" x14ac:dyDescent="0.25">
      <c r="B61" s="10" t="s">
        <v>57</v>
      </c>
      <c r="C61" s="14"/>
    </row>
    <row r="62" spans="2:3" ht="15.75" x14ac:dyDescent="0.25">
      <c r="B62" s="10" t="s">
        <v>58</v>
      </c>
      <c r="C62" s="14"/>
    </row>
    <row r="63" spans="2:3" ht="15.75" x14ac:dyDescent="0.25">
      <c r="B63" s="10" t="s">
        <v>59</v>
      </c>
      <c r="C63" s="14"/>
    </row>
    <row r="64" spans="2:3" ht="15.75" x14ac:dyDescent="0.25">
      <c r="B64" s="25" t="s">
        <v>60</v>
      </c>
      <c r="C64" s="14"/>
    </row>
    <row r="65" spans="2:3" ht="15.75" x14ac:dyDescent="0.25">
      <c r="B65" s="25" t="s">
        <v>61</v>
      </c>
      <c r="C65" s="14"/>
    </row>
    <row r="66" spans="2:3" ht="15.75" x14ac:dyDescent="0.25">
      <c r="B66" s="25" t="s">
        <v>62</v>
      </c>
      <c r="C66" s="14"/>
    </row>
    <row r="67" spans="2:3" ht="15.75" x14ac:dyDescent="0.25">
      <c r="B67" s="25" t="s">
        <v>63</v>
      </c>
      <c r="C67" s="14"/>
    </row>
    <row r="68" spans="2:3" ht="15.75" x14ac:dyDescent="0.25">
      <c r="B68" s="25" t="s">
        <v>64</v>
      </c>
      <c r="C68" s="14"/>
    </row>
    <row r="69" spans="2:3" ht="15.75" x14ac:dyDescent="0.25">
      <c r="B69" s="25" t="s">
        <v>65</v>
      </c>
      <c r="C69" s="37"/>
    </row>
    <row r="70" spans="2:3" ht="15.75" x14ac:dyDescent="0.25">
      <c r="B70" s="10" t="s">
        <v>66</v>
      </c>
      <c r="C70" s="37"/>
    </row>
    <row r="72" spans="2:3" ht="21" customHeight="1" x14ac:dyDescent="0.25">
      <c r="B72" s="35" t="s">
        <v>67</v>
      </c>
      <c r="C72" s="35"/>
    </row>
    <row r="73" spans="2:3" ht="15.75" x14ac:dyDescent="0.25">
      <c r="B73" s="11" t="s">
        <v>58</v>
      </c>
      <c r="C73" s="14"/>
    </row>
    <row r="74" spans="2:3" ht="15.75" x14ac:dyDescent="0.25">
      <c r="B74" s="11" t="s">
        <v>68</v>
      </c>
      <c r="C74" s="14"/>
    </row>
    <row r="75" spans="2:3" ht="15.75" x14ac:dyDescent="0.25">
      <c r="B75" s="38" t="s">
        <v>69</v>
      </c>
      <c r="C75" s="14"/>
    </row>
    <row r="76" spans="2:3" ht="15.75" x14ac:dyDescent="0.25">
      <c r="B76" s="38" t="s">
        <v>70</v>
      </c>
      <c r="C76" s="14"/>
    </row>
    <row r="77" spans="2:3" ht="15.75" x14ac:dyDescent="0.25">
      <c r="B77" s="38" t="s">
        <v>71</v>
      </c>
      <c r="C77" s="37"/>
    </row>
    <row r="79" spans="2:3" ht="21.75" customHeight="1" x14ac:dyDescent="0.25">
      <c r="B79" s="35" t="s">
        <v>72</v>
      </c>
      <c r="C79" s="35"/>
    </row>
    <row r="80" spans="2:3" ht="15.75" x14ac:dyDescent="0.25">
      <c r="B80" s="11" t="s">
        <v>58</v>
      </c>
      <c r="C80" s="14"/>
    </row>
    <row r="81" spans="2:3" ht="15.75" x14ac:dyDescent="0.25">
      <c r="B81" s="11" t="s">
        <v>68</v>
      </c>
      <c r="C81" s="14"/>
    </row>
    <row r="82" spans="2:3" ht="15.75" x14ac:dyDescent="0.25">
      <c r="B82" s="38" t="s">
        <v>69</v>
      </c>
      <c r="C82" s="14"/>
    </row>
    <row r="83" spans="2:3" ht="15.75" x14ac:dyDescent="0.25">
      <c r="B83" s="38" t="s">
        <v>70</v>
      </c>
      <c r="C83" s="14"/>
    </row>
    <row r="84" spans="2:3" ht="15.75" x14ac:dyDescent="0.25">
      <c r="B84" s="38" t="s">
        <v>71</v>
      </c>
      <c r="C84" s="37"/>
    </row>
    <row r="86" spans="2:3" ht="22.5" customHeight="1" x14ac:dyDescent="0.25">
      <c r="B86" s="35" t="s">
        <v>73</v>
      </c>
      <c r="C86" s="35"/>
    </row>
    <row r="87" spans="2:3" ht="15.75" x14ac:dyDescent="0.25">
      <c r="B87" s="11" t="s">
        <v>74</v>
      </c>
      <c r="C87" s="14"/>
    </row>
    <row r="88" spans="2:3" ht="15.75" x14ac:dyDescent="0.25">
      <c r="B88" s="38" t="s">
        <v>75</v>
      </c>
      <c r="C88" s="14"/>
    </row>
    <row r="89" spans="2:3" ht="15.75" x14ac:dyDescent="0.25">
      <c r="B89" s="38" t="s">
        <v>76</v>
      </c>
      <c r="C89" s="14"/>
    </row>
    <row r="91" spans="2:3" ht="23.25" customHeight="1" x14ac:dyDescent="0.25">
      <c r="B91" s="35" t="s">
        <v>77</v>
      </c>
      <c r="C91" s="35"/>
    </row>
    <row r="92" spans="2:3" ht="15.75" x14ac:dyDescent="0.25">
      <c r="B92" s="11" t="s">
        <v>74</v>
      </c>
      <c r="C92" s="14"/>
    </row>
    <row r="93" spans="2:3" ht="15.75" x14ac:dyDescent="0.25">
      <c r="B93" s="38" t="s">
        <v>75</v>
      </c>
      <c r="C93" s="14"/>
    </row>
    <row r="94" spans="2:3" ht="15.75" x14ac:dyDescent="0.25">
      <c r="B94" s="38" t="s">
        <v>76</v>
      </c>
      <c r="C94" s="14"/>
    </row>
    <row r="96" spans="2:3" ht="15.75" x14ac:dyDescent="0.25">
      <c r="B96" s="39" t="s">
        <v>78</v>
      </c>
      <c r="C96" s="14"/>
    </row>
    <row r="99" spans="2:5" ht="15.75" x14ac:dyDescent="0.25">
      <c r="B99" s="36" t="s">
        <v>79</v>
      </c>
      <c r="C99" s="36"/>
    </row>
    <row r="100" spans="2:5" ht="15.75" x14ac:dyDescent="0.25">
      <c r="B100" s="34"/>
      <c r="C100"/>
    </row>
    <row r="102" spans="2:5" ht="15.75" x14ac:dyDescent="0.25">
      <c r="B102" s="35" t="s">
        <v>80</v>
      </c>
      <c r="C102" s="35"/>
    </row>
    <row r="103" spans="2:5" ht="15.75" x14ac:dyDescent="0.25">
      <c r="B103" s="23"/>
      <c r="C103" s="23"/>
      <c r="D103" s="23"/>
      <c r="E103" s="23"/>
    </row>
    <row r="104" spans="2:5" ht="15.75" x14ac:dyDescent="0.25">
      <c r="B104" s="29" t="s">
        <v>42</v>
      </c>
    </row>
    <row r="107" spans="2:5" ht="15.75" x14ac:dyDescent="0.25">
      <c r="B107" s="35" t="s">
        <v>81</v>
      </c>
      <c r="C107" s="35"/>
    </row>
    <row r="108" spans="2:5" ht="15.75" x14ac:dyDescent="0.25">
      <c r="B108" s="29" t="s">
        <v>42</v>
      </c>
    </row>
    <row r="111" spans="2:5" ht="15.75" x14ac:dyDescent="0.25">
      <c r="B111" s="36" t="s">
        <v>82</v>
      </c>
      <c r="C111" s="36"/>
    </row>
    <row r="112" spans="2:5" ht="15.75" x14ac:dyDescent="0.25">
      <c r="B112" s="34"/>
      <c r="C112"/>
    </row>
    <row r="113" spans="2:3" ht="15.75" x14ac:dyDescent="0.25">
      <c r="B113" s="35" t="s">
        <v>83</v>
      </c>
      <c r="C113" s="35"/>
    </row>
    <row r="114" spans="2:3" ht="15.75" x14ac:dyDescent="0.25">
      <c r="B114" s="10" t="s">
        <v>84</v>
      </c>
      <c r="C114" s="40" t="s">
        <v>183</v>
      </c>
    </row>
    <row r="115" spans="2:3" ht="15.75" x14ac:dyDescent="0.25">
      <c r="B115" s="10" t="s">
        <v>86</v>
      </c>
      <c r="C115" s="40" t="s">
        <v>184</v>
      </c>
    </row>
    <row r="116" spans="2:3" ht="15.75" x14ac:dyDescent="0.25">
      <c r="B116" s="10" t="s">
        <v>88</v>
      </c>
      <c r="C116" s="41">
        <v>14</v>
      </c>
    </row>
    <row r="117" spans="2:3" ht="15.75" x14ac:dyDescent="0.25">
      <c r="B117" s="10" t="s">
        <v>89</v>
      </c>
      <c r="C117" s="41" t="s">
        <v>185</v>
      </c>
    </row>
    <row r="118" spans="2:3" ht="15.75" x14ac:dyDescent="0.25">
      <c r="B118" s="42"/>
      <c r="C118" s="43"/>
    </row>
    <row r="119" spans="2:3" ht="15.75" x14ac:dyDescent="0.25">
      <c r="B119" s="35" t="s">
        <v>91</v>
      </c>
      <c r="C119" s="35"/>
    </row>
    <row r="120" spans="2:3" ht="15.75" x14ac:dyDescent="0.25">
      <c r="B120" s="10" t="s">
        <v>92</v>
      </c>
      <c r="C120" s="41" t="s">
        <v>93</v>
      </c>
    </row>
    <row r="121" spans="2:3" ht="15.75" x14ac:dyDescent="0.25">
      <c r="B121" s="10" t="s">
        <v>94</v>
      </c>
      <c r="C121" s="41">
        <v>70</v>
      </c>
    </row>
    <row r="122" spans="2:3" ht="15.75" x14ac:dyDescent="0.25">
      <c r="B122" s="10" t="s">
        <v>95</v>
      </c>
      <c r="C122" s="41">
        <v>73</v>
      </c>
    </row>
    <row r="123" spans="2:3" ht="15.75" x14ac:dyDescent="0.25">
      <c r="B123" s="10" t="s">
        <v>96</v>
      </c>
      <c r="C123" s="41">
        <v>400</v>
      </c>
    </row>
    <row r="124" spans="2:3" ht="31.5" x14ac:dyDescent="0.25">
      <c r="B124" s="10" t="s">
        <v>97</v>
      </c>
      <c r="C124" s="41">
        <v>3</v>
      </c>
    </row>
    <row r="125" spans="2:3" ht="15.75" x14ac:dyDescent="0.25">
      <c r="B125" s="42"/>
      <c r="C125" s="43"/>
    </row>
    <row r="126" spans="2:3" ht="15.75" x14ac:dyDescent="0.25">
      <c r="B126" s="35" t="s">
        <v>98</v>
      </c>
      <c r="C126" s="35"/>
    </row>
    <row r="127" spans="2:3" ht="15.75" x14ac:dyDescent="0.25">
      <c r="B127" s="10" t="s">
        <v>99</v>
      </c>
      <c r="C127" s="41" t="s">
        <v>100</v>
      </c>
    </row>
    <row r="128" spans="2:3" ht="15.75" x14ac:dyDescent="0.25">
      <c r="B128" s="10" t="s">
        <v>101</v>
      </c>
      <c r="C128" s="41" t="s">
        <v>186</v>
      </c>
    </row>
    <row r="129" spans="2:3" ht="15.75" x14ac:dyDescent="0.25">
      <c r="B129" s="10" t="s">
        <v>103</v>
      </c>
      <c r="C129" s="41" t="s">
        <v>104</v>
      </c>
    </row>
    <row r="130" spans="2:3" ht="15.75" x14ac:dyDescent="0.25">
      <c r="B130" s="11" t="s">
        <v>105</v>
      </c>
      <c r="C130" s="44">
        <v>0</v>
      </c>
    </row>
    <row r="131" spans="2:3" ht="15.75" x14ac:dyDescent="0.25">
      <c r="B131" s="10" t="s">
        <v>106</v>
      </c>
      <c r="C131" s="41" t="s">
        <v>100</v>
      </c>
    </row>
    <row r="132" spans="2:3" ht="15.75" x14ac:dyDescent="0.25">
      <c r="B132" s="10" t="s">
        <v>107</v>
      </c>
      <c r="C132" s="44">
        <v>77.739999999999995</v>
      </c>
    </row>
    <row r="133" spans="2:3" ht="15.75" x14ac:dyDescent="0.25">
      <c r="B133" s="10" t="s">
        <v>108</v>
      </c>
      <c r="C133" s="41" t="s">
        <v>187</v>
      </c>
    </row>
    <row r="134" spans="2:3" ht="15.75" x14ac:dyDescent="0.25">
      <c r="B134" s="10" t="s">
        <v>110</v>
      </c>
      <c r="C134" s="41" t="s">
        <v>188</v>
      </c>
    </row>
    <row r="135" spans="2:3" ht="15.75" x14ac:dyDescent="0.25">
      <c r="B135" s="10" t="s">
        <v>112</v>
      </c>
      <c r="C135" s="41" t="s">
        <v>189</v>
      </c>
    </row>
    <row r="136" spans="2:3" ht="15.75" x14ac:dyDescent="0.25">
      <c r="B136" s="42"/>
      <c r="C136" s="43"/>
    </row>
    <row r="137" spans="2:3" ht="15.75" x14ac:dyDescent="0.25">
      <c r="B137" s="35" t="s">
        <v>114</v>
      </c>
      <c r="C137" s="35"/>
    </row>
    <row r="138" spans="2:3" ht="15.75" x14ac:dyDescent="0.25">
      <c r="B138" s="45" t="s">
        <v>115</v>
      </c>
      <c r="C138" s="46"/>
    </row>
    <row r="139" spans="2:3" ht="15.75" x14ac:dyDescent="0.25">
      <c r="B139" s="45" t="s">
        <v>116</v>
      </c>
      <c r="C139" s="46"/>
    </row>
    <row r="140" spans="2:3" ht="15.75" x14ac:dyDescent="0.25">
      <c r="B140" s="47" t="s">
        <v>117</v>
      </c>
      <c r="C140" s="46">
        <v>22.68</v>
      </c>
    </row>
    <row r="141" spans="2:3" ht="15.75" x14ac:dyDescent="0.25">
      <c r="B141" s="47" t="s">
        <v>118</v>
      </c>
      <c r="C141" s="46">
        <v>100.8</v>
      </c>
    </row>
    <row r="142" spans="2:3" ht="15.75" x14ac:dyDescent="0.25">
      <c r="B142" s="45" t="s">
        <v>119</v>
      </c>
      <c r="C142" s="46"/>
    </row>
    <row r="143" spans="2:3" ht="15.75" x14ac:dyDescent="0.25">
      <c r="B143" s="47" t="s">
        <v>120</v>
      </c>
      <c r="C143" s="46">
        <v>39.119999999999997</v>
      </c>
    </row>
    <row r="144" spans="2:3" ht="15.75" x14ac:dyDescent="0.25">
      <c r="B144" s="47" t="s">
        <v>121</v>
      </c>
      <c r="C144" s="46">
        <v>299.27999999999997</v>
      </c>
    </row>
    <row r="145" spans="2:3" ht="15.75" x14ac:dyDescent="0.25">
      <c r="B145" s="47" t="s">
        <v>122</v>
      </c>
      <c r="C145" s="46"/>
    </row>
    <row r="146" spans="2:3" ht="15.75" x14ac:dyDescent="0.25">
      <c r="B146" s="47" t="s">
        <v>123</v>
      </c>
      <c r="C146" s="46"/>
    </row>
    <row r="147" spans="2:3" ht="15.75" x14ac:dyDescent="0.25">
      <c r="B147" s="45" t="s">
        <v>124</v>
      </c>
      <c r="C147" s="46"/>
    </row>
    <row r="148" spans="2:3" ht="15.75" x14ac:dyDescent="0.25">
      <c r="B148" s="47" t="s">
        <v>125</v>
      </c>
      <c r="C148" s="46"/>
    </row>
    <row r="149" spans="2:3" ht="15.75" x14ac:dyDescent="0.25">
      <c r="B149" s="47" t="s">
        <v>126</v>
      </c>
      <c r="C149" s="46"/>
    </row>
    <row r="150" spans="2:3" ht="15.75" x14ac:dyDescent="0.25">
      <c r="B150" s="47" t="s">
        <v>127</v>
      </c>
      <c r="C150" s="46"/>
    </row>
    <row r="151" spans="2:3" ht="15.75" x14ac:dyDescent="0.25">
      <c r="B151" s="47" t="s">
        <v>128</v>
      </c>
      <c r="C151" s="46"/>
    </row>
    <row r="152" spans="2:3" ht="15.75" x14ac:dyDescent="0.25">
      <c r="B152" s="47" t="s">
        <v>129</v>
      </c>
      <c r="C152" s="46">
        <v>2059.6799999999998</v>
      </c>
    </row>
    <row r="153" spans="2:3" ht="15.75" x14ac:dyDescent="0.25">
      <c r="B153" s="47" t="s">
        <v>130</v>
      </c>
      <c r="C153" s="46">
        <v>210.64</v>
      </c>
    </row>
    <row r="154" spans="2:3" ht="15.75" x14ac:dyDescent="0.25">
      <c r="B154" s="45" t="s">
        <v>131</v>
      </c>
      <c r="C154" s="46"/>
    </row>
    <row r="155" spans="2:3" ht="15.75" x14ac:dyDescent="0.25">
      <c r="B155" s="47" t="s">
        <v>131</v>
      </c>
      <c r="C155" s="46"/>
    </row>
    <row r="156" spans="2:3" ht="15.75" x14ac:dyDescent="0.25">
      <c r="B156" s="45" t="s">
        <v>132</v>
      </c>
      <c r="C156" s="46"/>
    </row>
    <row r="157" spans="2:3" ht="15.75" x14ac:dyDescent="0.25">
      <c r="B157" s="47" t="s">
        <v>133</v>
      </c>
      <c r="C157" s="46"/>
    </row>
    <row r="158" spans="2:3" ht="15.75" x14ac:dyDescent="0.25">
      <c r="B158" s="47" t="s">
        <v>134</v>
      </c>
      <c r="C158" s="46"/>
    </row>
    <row r="159" spans="2:3" ht="15.75" x14ac:dyDescent="0.25">
      <c r="B159" s="47" t="s">
        <v>135</v>
      </c>
      <c r="C159" s="46"/>
    </row>
    <row r="160" spans="2:3" ht="15.75" x14ac:dyDescent="0.25">
      <c r="B160" s="47" t="s">
        <v>132</v>
      </c>
      <c r="C160" s="46"/>
    </row>
  </sheetData>
  <sheetProtection selectLockedCells="1"/>
  <mergeCells count="20">
    <mergeCell ref="B126:C126"/>
    <mergeCell ref="B137:C137"/>
    <mergeCell ref="B99:C99"/>
    <mergeCell ref="B102:C102"/>
    <mergeCell ref="B107:C107"/>
    <mergeCell ref="B111:C111"/>
    <mergeCell ref="B113:C113"/>
    <mergeCell ref="B119:C119"/>
    <mergeCell ref="B58:C58"/>
    <mergeCell ref="B60:C60"/>
    <mergeCell ref="B72:C72"/>
    <mergeCell ref="B79:C79"/>
    <mergeCell ref="B86:C86"/>
    <mergeCell ref="B91:C91"/>
    <mergeCell ref="B7:C7"/>
    <mergeCell ref="B23:C23"/>
    <mergeCell ref="B26:C26"/>
    <mergeCell ref="B37:C37"/>
    <mergeCell ref="B43:C43"/>
    <mergeCell ref="B49:C49"/>
  </mergeCells>
  <hyperlinks>
    <hyperlink ref="B41" location="PROG.IZDACI!A1" display="KLIKNITE OVDJE I UNESITE PODATKE U TABLICU " xr:uid="{D4C870ED-5C88-4436-A75F-E8D71B3D9E2B}"/>
    <hyperlink ref="B104" location="'KGZ2'!A1" display="KLIKNITE OVDJE I UNESITE PODATKE U TABLICU " xr:uid="{FC8402BF-6586-49FB-BB3B-D8202557B070}"/>
    <hyperlink ref="B108" location="'KGZ1'!A1" display="KLIKNITE OVDJE I UNESITE PODATKE U TABLICU " xr:uid="{4B03FFA8-AC49-4FDE-A5EB-2EB11BA67513}"/>
    <hyperlink ref="C14" r:id="rId1" xr:uid="{4154C732-44A5-4230-876B-53FAE64DB99F}"/>
  </hyperlinks>
  <pageMargins left="0.25" right="0.25" top="0.75" bottom="0.75" header="0.3" footer="0.3"/>
  <pageSetup paperSize="9" scale="78" orientation="landscape" r:id="rId2"/>
  <headerFooter>
    <oddHeader>&amp;CGradski ured za kulturu, međunarodnu i međugradsku suradnju i civilno društvo</oddHeader>
    <oddFooter xml:space="preserve">&amp;CDraškovićeva 25, Zagreb&amp;RObrazac za prijavu pojedinačnih programa 
za ustanove u kulturi - centri za kulturu
</oddFooter>
  </headerFooter>
  <colBreaks count="1" manualBreakCount="1">
    <brk id="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4ACF5-E47B-4251-A2BF-17BFF9DE53D3}">
  <dimension ref="A2:E22"/>
  <sheetViews>
    <sheetView showGridLines="0" showRowColHeaders="0" zoomScale="60" zoomScaleNormal="60" workbookViewId="0">
      <pane ySplit="4" topLeftCell="A5" activePane="bottomLeft" state="frozen"/>
      <selection activeCell="C33" sqref="C33"/>
      <selection pane="bottomLeft" activeCell="P20" sqref="P20"/>
    </sheetView>
  </sheetViews>
  <sheetFormatPr defaultColWidth="9.140625" defaultRowHeight="15.75" x14ac:dyDescent="0.25"/>
  <cols>
    <col min="1" max="1" width="8.28515625" style="23" customWidth="1"/>
    <col min="2" max="2" width="72.42578125" style="23" customWidth="1"/>
    <col min="3" max="3" width="50.42578125" style="23" customWidth="1"/>
    <col min="4" max="4" width="35.85546875" style="23" customWidth="1"/>
    <col min="5" max="5" width="27.28515625" style="23" customWidth="1"/>
    <col min="6" max="16384" width="9.140625" style="23"/>
  </cols>
  <sheetData>
    <row r="2" spans="1:5" x14ac:dyDescent="0.25">
      <c r="B2" s="48" t="s">
        <v>136</v>
      </c>
    </row>
    <row r="4" spans="1:5" ht="31.5" x14ac:dyDescent="0.25">
      <c r="A4" s="34" t="s">
        <v>137</v>
      </c>
      <c r="B4" s="49" t="s">
        <v>138</v>
      </c>
      <c r="C4" s="49" t="s">
        <v>139</v>
      </c>
      <c r="D4" s="49" t="s">
        <v>140</v>
      </c>
      <c r="E4" s="50" t="s">
        <v>38</v>
      </c>
    </row>
    <row r="5" spans="1:5" x14ac:dyDescent="0.25">
      <c r="A5" s="32" t="s">
        <v>141</v>
      </c>
      <c r="B5" s="47" t="s">
        <v>117</v>
      </c>
      <c r="C5" s="51"/>
      <c r="D5" s="46">
        <v>22.68</v>
      </c>
      <c r="E5" s="51">
        <f>SUM(Table24[[#This Row],[SREDSTVA GRADSKOG UREDA ZA KULTURU ]:[SREDSTVA IZ OSTALIH IZVORA]])</f>
        <v>22.68</v>
      </c>
    </row>
    <row r="6" spans="1:5" x14ac:dyDescent="0.25">
      <c r="A6" s="32" t="s">
        <v>142</v>
      </c>
      <c r="B6" s="47" t="s">
        <v>118</v>
      </c>
      <c r="C6" s="51"/>
      <c r="D6" s="51">
        <v>100.8</v>
      </c>
      <c r="E6" s="51">
        <f>SUM(Table24[[#This Row],[SREDSTVA GRADSKOG UREDA ZA KULTURU ]:[SREDSTVA IZ OSTALIH IZVORA]])</f>
        <v>100.8</v>
      </c>
    </row>
    <row r="7" spans="1:5" x14ac:dyDescent="0.25">
      <c r="A7" s="32" t="s">
        <v>143</v>
      </c>
      <c r="B7" s="47" t="s">
        <v>120</v>
      </c>
      <c r="C7" s="51"/>
      <c r="D7" s="46">
        <v>39.119999999999997</v>
      </c>
      <c r="E7" s="51">
        <f>SUM(Table24[[#This Row],[SREDSTVA GRADSKOG UREDA ZA KULTURU ]:[SREDSTVA IZ OSTALIH IZVORA]])</f>
        <v>39.119999999999997</v>
      </c>
    </row>
    <row r="8" spans="1:5" x14ac:dyDescent="0.25">
      <c r="A8" s="32" t="s">
        <v>144</v>
      </c>
      <c r="B8" s="47" t="s">
        <v>121</v>
      </c>
      <c r="C8" s="51"/>
      <c r="D8" s="46">
        <v>299.27999999999997</v>
      </c>
      <c r="E8" s="51">
        <f>SUM(Table24[[#This Row],[SREDSTVA GRADSKOG UREDA ZA KULTURU ]:[SREDSTVA IZ OSTALIH IZVORA]])</f>
        <v>299.27999999999997</v>
      </c>
    </row>
    <row r="9" spans="1:5" x14ac:dyDescent="0.25">
      <c r="A9" s="32" t="s">
        <v>145</v>
      </c>
      <c r="B9" s="47" t="s">
        <v>122</v>
      </c>
      <c r="C9" s="51"/>
      <c r="D9" s="51"/>
      <c r="E9" s="51">
        <f>SUM(Table24[[#This Row],[SREDSTVA GRADSKOG UREDA ZA KULTURU ]:[SREDSTVA IZ OSTALIH IZVORA]])</f>
        <v>0</v>
      </c>
    </row>
    <row r="10" spans="1:5" x14ac:dyDescent="0.25">
      <c r="A10" s="32" t="s">
        <v>146</v>
      </c>
      <c r="B10" s="47" t="s">
        <v>123</v>
      </c>
      <c r="C10" s="51"/>
      <c r="D10" s="51"/>
      <c r="E10" s="51">
        <f>SUM(Table24[[#This Row],[SREDSTVA GRADSKOG UREDA ZA KULTURU ]:[SREDSTVA IZ OSTALIH IZVORA]])</f>
        <v>0</v>
      </c>
    </row>
    <row r="11" spans="1:5" x14ac:dyDescent="0.25">
      <c r="A11" s="32" t="s">
        <v>147</v>
      </c>
      <c r="B11" s="47" t="s">
        <v>125</v>
      </c>
      <c r="C11" s="51"/>
      <c r="D11" s="51"/>
      <c r="E11" s="51">
        <f>SUM(Table24[[#This Row],[SREDSTVA GRADSKOG UREDA ZA KULTURU ]:[SREDSTVA IZ OSTALIH IZVORA]])</f>
        <v>0</v>
      </c>
    </row>
    <row r="12" spans="1:5" x14ac:dyDescent="0.25">
      <c r="A12" s="32" t="s">
        <v>148</v>
      </c>
      <c r="B12" s="47" t="s">
        <v>126</v>
      </c>
      <c r="C12" s="51"/>
      <c r="D12" s="51"/>
      <c r="E12" s="51">
        <f>SUM(Table24[[#This Row],[SREDSTVA GRADSKOG UREDA ZA KULTURU ]:[SREDSTVA IZ OSTALIH IZVORA]])</f>
        <v>0</v>
      </c>
    </row>
    <row r="13" spans="1:5" x14ac:dyDescent="0.25">
      <c r="A13" s="32" t="s">
        <v>149</v>
      </c>
      <c r="B13" s="47" t="s">
        <v>127</v>
      </c>
      <c r="C13" s="51"/>
      <c r="D13" s="51"/>
      <c r="E13" s="51">
        <f>SUM(Table24[[#This Row],[SREDSTVA GRADSKOG UREDA ZA KULTURU ]:[SREDSTVA IZ OSTALIH IZVORA]])</f>
        <v>0</v>
      </c>
    </row>
    <row r="14" spans="1:5" x14ac:dyDescent="0.25">
      <c r="A14" s="32" t="s">
        <v>150</v>
      </c>
      <c r="B14" s="47" t="s">
        <v>128</v>
      </c>
      <c r="C14" s="51"/>
      <c r="D14" s="51"/>
      <c r="E14" s="51">
        <f>SUM(Table24[[#This Row],[SREDSTVA GRADSKOG UREDA ZA KULTURU ]:[SREDSTVA IZ OSTALIH IZVORA]])</f>
        <v>0</v>
      </c>
    </row>
    <row r="15" spans="1:5" x14ac:dyDescent="0.25">
      <c r="A15" s="32" t="s">
        <v>151</v>
      </c>
      <c r="B15" s="47" t="s">
        <v>129</v>
      </c>
      <c r="C15" s="51"/>
      <c r="D15" s="46">
        <v>2059.6799999999998</v>
      </c>
      <c r="E15" s="51">
        <f>SUM(Table24[[#This Row],[SREDSTVA GRADSKOG UREDA ZA KULTURU ]:[SREDSTVA IZ OSTALIH IZVORA]])</f>
        <v>2059.6799999999998</v>
      </c>
    </row>
    <row r="16" spans="1:5" x14ac:dyDescent="0.25">
      <c r="A16" s="32" t="s">
        <v>152</v>
      </c>
      <c r="B16" s="47" t="s">
        <v>130</v>
      </c>
      <c r="C16" s="51"/>
      <c r="D16" s="46">
        <v>210.64</v>
      </c>
      <c r="E16" s="51">
        <f>SUM(Table24[[#This Row],[SREDSTVA GRADSKOG UREDA ZA KULTURU ]:[SREDSTVA IZ OSTALIH IZVORA]])</f>
        <v>210.64</v>
      </c>
    </row>
    <row r="17" spans="1:5" x14ac:dyDescent="0.25">
      <c r="A17" s="32" t="s">
        <v>153</v>
      </c>
      <c r="B17" s="47" t="s">
        <v>131</v>
      </c>
      <c r="C17" s="51"/>
      <c r="D17" s="51"/>
      <c r="E17" s="51">
        <f>SUM(Table24[[#This Row],[SREDSTVA GRADSKOG UREDA ZA KULTURU ]:[SREDSTVA IZ OSTALIH IZVORA]])</f>
        <v>0</v>
      </c>
    </row>
    <row r="18" spans="1:5" x14ac:dyDescent="0.25">
      <c r="A18" s="32" t="s">
        <v>154</v>
      </c>
      <c r="B18" s="47" t="s">
        <v>133</v>
      </c>
      <c r="C18" s="51"/>
      <c r="D18" s="51"/>
      <c r="E18" s="51">
        <f>SUM(Table24[[#This Row],[SREDSTVA GRADSKOG UREDA ZA KULTURU ]:[SREDSTVA IZ OSTALIH IZVORA]])</f>
        <v>0</v>
      </c>
    </row>
    <row r="19" spans="1:5" x14ac:dyDescent="0.25">
      <c r="A19" s="32" t="s">
        <v>155</v>
      </c>
      <c r="B19" s="47" t="s">
        <v>134</v>
      </c>
      <c r="C19" s="51"/>
      <c r="D19" s="51"/>
      <c r="E19" s="51">
        <f>SUM(Table24[[#This Row],[SREDSTVA GRADSKOG UREDA ZA KULTURU ]:[SREDSTVA IZ OSTALIH IZVORA]])</f>
        <v>0</v>
      </c>
    </row>
    <row r="20" spans="1:5" x14ac:dyDescent="0.25">
      <c r="A20" s="32" t="s">
        <v>156</v>
      </c>
      <c r="B20" s="47" t="s">
        <v>135</v>
      </c>
      <c r="C20" s="52"/>
      <c r="D20" s="52"/>
      <c r="E20" s="52">
        <f>SUM(Table24[[#This Row],[SREDSTVA GRADSKOG UREDA ZA KULTURU ]:[SREDSTVA IZ OSTALIH IZVORA]])</f>
        <v>0</v>
      </c>
    </row>
    <row r="21" spans="1:5" x14ac:dyDescent="0.25">
      <c r="A21" s="32" t="s">
        <v>157</v>
      </c>
      <c r="B21" s="47" t="s">
        <v>132</v>
      </c>
      <c r="C21" s="51"/>
      <c r="D21" s="51"/>
      <c r="E21" s="51">
        <f>SUM(Table24[[#This Row],[SREDSTVA GRADSKOG UREDA ZA KULTURU ]:[SREDSTVA IZ OSTALIH IZVORA]])</f>
        <v>0</v>
      </c>
    </row>
    <row r="22" spans="1:5" x14ac:dyDescent="0.25">
      <c r="A22" s="23" t="s">
        <v>158</v>
      </c>
      <c r="C22" s="53"/>
      <c r="D22" s="53"/>
      <c r="E22" s="54">
        <f>SUBTOTAL(109,Table24[UKUPNO])</f>
        <v>2732.2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45739-874C-4A61-948D-06408A4A47F7}">
  <sheetPr>
    <tabColor theme="8" tint="-0.249977111117893"/>
  </sheetPr>
  <dimension ref="B3:E161"/>
  <sheetViews>
    <sheetView topLeftCell="B1" zoomScale="86" zoomScaleNormal="86" workbookViewId="0">
      <pane ySplit="5" topLeftCell="A6" activePane="bottomLeft" state="frozen"/>
      <selection pane="bottomLeft" activeCell="E42" sqref="E42"/>
    </sheetView>
  </sheetViews>
  <sheetFormatPr defaultColWidth="66.5703125" defaultRowHeight="15" x14ac:dyDescent="0.25"/>
  <cols>
    <col min="1" max="1" width="4.42578125" style="3" customWidth="1"/>
    <col min="2" max="2" width="49.7109375" style="3" customWidth="1"/>
    <col min="3" max="3" width="99.85546875" style="3" customWidth="1"/>
    <col min="4" max="4" width="25.7109375" style="3" customWidth="1"/>
    <col min="5" max="16384" width="66.5703125" style="3"/>
  </cols>
  <sheetData>
    <row r="3" spans="2:5" ht="40.5" x14ac:dyDescent="0.25">
      <c r="B3" s="1" t="s">
        <v>190</v>
      </c>
      <c r="C3" s="2"/>
    </row>
    <row r="4" spans="2:5" ht="20.25" x14ac:dyDescent="0.25">
      <c r="B4" s="1"/>
      <c r="C4" s="2"/>
    </row>
    <row r="5" spans="2:5" ht="20.25" x14ac:dyDescent="0.25">
      <c r="B5" s="4" t="s">
        <v>1</v>
      </c>
      <c r="C5" s="5" t="s">
        <v>2</v>
      </c>
      <c r="D5" s="6"/>
      <c r="E5" s="6"/>
    </row>
    <row r="6" spans="2:5" ht="20.25" x14ac:dyDescent="0.25">
      <c r="B6" s="7"/>
      <c r="C6" s="8"/>
    </row>
    <row r="7" spans="2:5" ht="21.75" customHeight="1" x14ac:dyDescent="0.25">
      <c r="B7" s="9" t="s">
        <v>3</v>
      </c>
      <c r="C7" s="9"/>
    </row>
    <row r="8" spans="2:5" ht="5.25" customHeight="1" x14ac:dyDescent="0.25"/>
    <row r="9" spans="2:5" ht="15.75" x14ac:dyDescent="0.25">
      <c r="B9" s="10" t="s">
        <v>4</v>
      </c>
      <c r="C9" s="56" t="s">
        <v>191</v>
      </c>
    </row>
    <row r="10" spans="2:5" ht="15.75" x14ac:dyDescent="0.25">
      <c r="B10" s="10" t="s">
        <v>6</v>
      </c>
      <c r="C10" s="57" t="s">
        <v>192</v>
      </c>
    </row>
    <row r="11" spans="2:5" ht="15.75" x14ac:dyDescent="0.25">
      <c r="B11" s="10" t="s">
        <v>8</v>
      </c>
      <c r="C11" s="58">
        <v>2654.46</v>
      </c>
    </row>
    <row r="12" spans="2:5" ht="15.75" x14ac:dyDescent="0.25">
      <c r="B12" s="10" t="s">
        <v>9</v>
      </c>
      <c r="C12" s="13" t="s">
        <v>193</v>
      </c>
    </row>
    <row r="13" spans="2:5" ht="15.75" x14ac:dyDescent="0.25">
      <c r="B13" s="10" t="s">
        <v>11</v>
      </c>
      <c r="C13" s="14" t="s">
        <v>12</v>
      </c>
    </row>
    <row r="14" spans="2:5" ht="15.75" x14ac:dyDescent="0.25">
      <c r="B14" s="10" t="s">
        <v>13</v>
      </c>
      <c r="C14" s="59" t="s">
        <v>14</v>
      </c>
    </row>
    <row r="15" spans="2:5" ht="15.75" x14ac:dyDescent="0.25">
      <c r="B15" s="10" t="s">
        <v>15</v>
      </c>
      <c r="C15" s="16"/>
    </row>
    <row r="16" spans="2:5" ht="15.75" x14ac:dyDescent="0.25">
      <c r="B16" s="10" t="s">
        <v>16</v>
      </c>
      <c r="C16" s="14" t="s">
        <v>17</v>
      </c>
    </row>
    <row r="17" spans="2:3" ht="30" x14ac:dyDescent="0.25">
      <c r="B17" s="10" t="s">
        <v>18</v>
      </c>
      <c r="C17" s="60" t="s">
        <v>194</v>
      </c>
    </row>
    <row r="18" spans="2:3" ht="15.75" x14ac:dyDescent="0.25">
      <c r="B18" s="10" t="s">
        <v>20</v>
      </c>
      <c r="C18" s="16" t="s">
        <v>195</v>
      </c>
    </row>
    <row r="19" spans="2:3" ht="15.75" x14ac:dyDescent="0.25">
      <c r="B19" s="10" t="s">
        <v>22</v>
      </c>
      <c r="C19" s="16" t="s">
        <v>196</v>
      </c>
    </row>
    <row r="20" spans="2:3" ht="15.75" x14ac:dyDescent="0.25">
      <c r="B20" s="10" t="s">
        <v>24</v>
      </c>
      <c r="C20" s="16">
        <v>112</v>
      </c>
    </row>
    <row r="21" spans="2:3" ht="15.75" x14ac:dyDescent="0.25">
      <c r="B21" s="10" t="s">
        <v>25</v>
      </c>
      <c r="C21" s="16">
        <v>7</v>
      </c>
    </row>
    <row r="22" spans="2:3" ht="15" customHeight="1" x14ac:dyDescent="0.25">
      <c r="B22" s="17"/>
    </row>
    <row r="23" spans="2:3" ht="23.25" customHeight="1" x14ac:dyDescent="0.25">
      <c r="B23" s="18" t="s">
        <v>26</v>
      </c>
      <c r="C23" s="18"/>
    </row>
    <row r="24" spans="2:3" ht="409.6" customHeight="1" x14ac:dyDescent="0.25">
      <c r="B24" s="61" t="s">
        <v>27</v>
      </c>
      <c r="C24" s="62" t="s">
        <v>197</v>
      </c>
    </row>
    <row r="25" spans="2:3" ht="409.6" customHeight="1" x14ac:dyDescent="0.25">
      <c r="B25" s="63"/>
      <c r="C25" s="64"/>
    </row>
    <row r="26" spans="2:3" ht="8.25" customHeight="1" x14ac:dyDescent="0.25">
      <c r="B26" s="17"/>
    </row>
    <row r="27" spans="2:3" ht="22.5" customHeight="1" x14ac:dyDescent="0.25">
      <c r="B27" s="21" t="s">
        <v>29</v>
      </c>
      <c r="C27" s="21"/>
    </row>
    <row r="28" spans="2:3" ht="15.75" x14ac:dyDescent="0.25">
      <c r="B28" s="22" t="s">
        <v>30</v>
      </c>
      <c r="C28" s="23"/>
    </row>
    <row r="29" spans="2:3" ht="31.5" x14ac:dyDescent="0.25">
      <c r="B29" s="10" t="s">
        <v>31</v>
      </c>
      <c r="C29" s="24"/>
    </row>
    <row r="30" spans="2:3" ht="15.75" x14ac:dyDescent="0.25">
      <c r="B30" s="25" t="s">
        <v>164</v>
      </c>
      <c r="C30" s="24"/>
    </row>
    <row r="31" spans="2:3" ht="31.5" x14ac:dyDescent="0.25">
      <c r="B31" s="10" t="s">
        <v>198</v>
      </c>
      <c r="C31" s="24">
        <v>2654.46</v>
      </c>
    </row>
    <row r="32" spans="2:3" ht="15.75" x14ac:dyDescent="0.25">
      <c r="B32" s="10" t="s">
        <v>34</v>
      </c>
      <c r="C32" s="24"/>
    </row>
    <row r="33" spans="2:4" ht="15.75" x14ac:dyDescent="0.25">
      <c r="B33" s="10" t="s">
        <v>35</v>
      </c>
      <c r="C33" s="24"/>
    </row>
    <row r="34" spans="2:4" ht="31.5" x14ac:dyDescent="0.25">
      <c r="B34" s="10" t="s">
        <v>36</v>
      </c>
      <c r="C34" s="24"/>
    </row>
    <row r="35" spans="2:4" ht="15.75" x14ac:dyDescent="0.25">
      <c r="B35" s="10" t="s">
        <v>37</v>
      </c>
      <c r="C35" s="24"/>
    </row>
    <row r="36" spans="2:4" ht="21.75" customHeight="1" x14ac:dyDescent="0.25">
      <c r="B36" s="26" t="s">
        <v>38</v>
      </c>
      <c r="C36" s="27">
        <f>SUM(C28:C35)</f>
        <v>2654.46</v>
      </c>
    </row>
    <row r="37" spans="2:4" ht="12" customHeight="1" x14ac:dyDescent="0.25">
      <c r="B37" s="17"/>
    </row>
    <row r="38" spans="2:4" ht="20.25" customHeight="1" x14ac:dyDescent="0.25">
      <c r="B38" s="18" t="s">
        <v>39</v>
      </c>
      <c r="C38" s="18"/>
    </row>
    <row r="39" spans="2:4" x14ac:dyDescent="0.25">
      <c r="B39" s="28" t="s">
        <v>40</v>
      </c>
    </row>
    <row r="40" spans="2:4" x14ac:dyDescent="0.25">
      <c r="B40" s="28" t="s">
        <v>41</v>
      </c>
    </row>
    <row r="41" spans="2:4" ht="7.5" customHeight="1" x14ac:dyDescent="0.25">
      <c r="B41" s="23"/>
      <c r="C41" s="23"/>
      <c r="D41" s="23"/>
    </row>
    <row r="42" spans="2:4" ht="27" customHeight="1" x14ac:dyDescent="0.25">
      <c r="B42" s="29" t="s">
        <v>42</v>
      </c>
      <c r="C42" s="30"/>
    </row>
    <row r="43" spans="2:4" ht="10.5" customHeight="1" x14ac:dyDescent="0.25"/>
    <row r="44" spans="2:4" ht="21" customHeight="1" x14ac:dyDescent="0.25">
      <c r="B44" s="18" t="s">
        <v>43</v>
      </c>
      <c r="C44" s="18"/>
    </row>
    <row r="45" spans="2:4" ht="21" customHeight="1" x14ac:dyDescent="0.25">
      <c r="B45" s="31" t="s">
        <v>44</v>
      </c>
      <c r="C45" s="31">
        <v>4</v>
      </c>
    </row>
    <row r="46" spans="2:4" ht="15.75" x14ac:dyDescent="0.25">
      <c r="B46" s="10" t="s">
        <v>45</v>
      </c>
      <c r="C46" s="32" t="s">
        <v>199</v>
      </c>
    </row>
    <row r="47" spans="2:4" ht="15.75" x14ac:dyDescent="0.25">
      <c r="B47" s="10" t="s">
        <v>46</v>
      </c>
      <c r="C47" s="32">
        <v>112</v>
      </c>
    </row>
    <row r="48" spans="2:4" ht="15.75" x14ac:dyDescent="0.25">
      <c r="B48" s="10" t="s">
        <v>47</v>
      </c>
      <c r="C48" s="33">
        <v>0</v>
      </c>
    </row>
    <row r="49" spans="2:3" ht="11.25" customHeight="1" x14ac:dyDescent="0.25">
      <c r="B49" s="34"/>
    </row>
    <row r="50" spans="2:3" ht="22.5" customHeight="1" x14ac:dyDescent="0.25">
      <c r="B50" s="35" t="s">
        <v>48</v>
      </c>
      <c r="C50" s="35"/>
    </row>
    <row r="51" spans="2:3" ht="15.75" x14ac:dyDescent="0.25">
      <c r="B51" s="10" t="s">
        <v>49</v>
      </c>
      <c r="C51" s="32" t="s">
        <v>200</v>
      </c>
    </row>
    <row r="52" spans="2:3" ht="15.75" x14ac:dyDescent="0.25">
      <c r="B52" s="10" t="s">
        <v>50</v>
      </c>
      <c r="C52" s="32">
        <v>0</v>
      </c>
    </row>
    <row r="53" spans="2:3" ht="15.75" x14ac:dyDescent="0.25">
      <c r="B53" s="26" t="s">
        <v>51</v>
      </c>
      <c r="C53" s="32"/>
    </row>
    <row r="54" spans="2:3" ht="15.75" x14ac:dyDescent="0.25">
      <c r="B54" s="10" t="s">
        <v>52</v>
      </c>
      <c r="C54" s="32">
        <v>0</v>
      </c>
    </row>
    <row r="55" spans="2:3" ht="15.75" x14ac:dyDescent="0.25">
      <c r="B55" s="10" t="s">
        <v>53</v>
      </c>
      <c r="C55" s="32">
        <v>0</v>
      </c>
    </row>
    <row r="56" spans="2:3" ht="15.75" x14ac:dyDescent="0.25">
      <c r="B56" s="10" t="s">
        <v>54</v>
      </c>
      <c r="C56" s="32">
        <v>1</v>
      </c>
    </row>
    <row r="57" spans="2:3" ht="15.75" x14ac:dyDescent="0.25">
      <c r="B57" s="34"/>
    </row>
    <row r="59" spans="2:3" ht="23.25" customHeight="1" x14ac:dyDescent="0.25">
      <c r="B59" s="36" t="s">
        <v>55</v>
      </c>
      <c r="C59" s="36"/>
    </row>
    <row r="60" spans="2:3" ht="15.75" x14ac:dyDescent="0.25">
      <c r="B60" s="34"/>
    </row>
    <row r="61" spans="2:3" ht="21.75" customHeight="1" x14ac:dyDescent="0.25">
      <c r="B61" s="35" t="s">
        <v>56</v>
      </c>
      <c r="C61" s="35"/>
    </row>
    <row r="62" spans="2:3" ht="15.75" x14ac:dyDescent="0.25">
      <c r="B62" s="10" t="s">
        <v>57</v>
      </c>
      <c r="C62" s="14"/>
    </row>
    <row r="63" spans="2:3" ht="15.75" x14ac:dyDescent="0.25">
      <c r="B63" s="10" t="s">
        <v>58</v>
      </c>
      <c r="C63" s="14"/>
    </row>
    <row r="64" spans="2:3" ht="15.75" x14ac:dyDescent="0.25">
      <c r="B64" s="10" t="s">
        <v>59</v>
      </c>
      <c r="C64" s="14"/>
    </row>
    <row r="65" spans="2:3" ht="15.75" x14ac:dyDescent="0.25">
      <c r="B65" s="25" t="s">
        <v>60</v>
      </c>
      <c r="C65" s="14"/>
    </row>
    <row r="66" spans="2:3" ht="15.75" x14ac:dyDescent="0.25">
      <c r="B66" s="25" t="s">
        <v>61</v>
      </c>
      <c r="C66" s="14"/>
    </row>
    <row r="67" spans="2:3" ht="15.75" x14ac:dyDescent="0.25">
      <c r="B67" s="25" t="s">
        <v>62</v>
      </c>
      <c r="C67" s="14"/>
    </row>
    <row r="68" spans="2:3" ht="15.75" x14ac:dyDescent="0.25">
      <c r="B68" s="25" t="s">
        <v>63</v>
      </c>
      <c r="C68" s="14"/>
    </row>
    <row r="69" spans="2:3" ht="15.75" x14ac:dyDescent="0.25">
      <c r="B69" s="25" t="s">
        <v>64</v>
      </c>
      <c r="C69" s="14"/>
    </row>
    <row r="70" spans="2:3" ht="15.75" x14ac:dyDescent="0.25">
      <c r="B70" s="25" t="s">
        <v>65</v>
      </c>
      <c r="C70" s="37"/>
    </row>
    <row r="71" spans="2:3" ht="15.75" x14ac:dyDescent="0.25">
      <c r="B71" s="10" t="s">
        <v>66</v>
      </c>
      <c r="C71" s="37"/>
    </row>
    <row r="73" spans="2:3" ht="21" customHeight="1" x14ac:dyDescent="0.25">
      <c r="B73" s="35" t="s">
        <v>67</v>
      </c>
      <c r="C73" s="35"/>
    </row>
    <row r="74" spans="2:3" ht="15.75" x14ac:dyDescent="0.25">
      <c r="B74" s="11" t="s">
        <v>58</v>
      </c>
      <c r="C74" s="14"/>
    </row>
    <row r="75" spans="2:3" ht="15.75" x14ac:dyDescent="0.25">
      <c r="B75" s="11" t="s">
        <v>68</v>
      </c>
      <c r="C75" s="14"/>
    </row>
    <row r="76" spans="2:3" ht="15.75" x14ac:dyDescent="0.25">
      <c r="B76" s="38" t="s">
        <v>69</v>
      </c>
      <c r="C76" s="14"/>
    </row>
    <row r="77" spans="2:3" ht="15.75" x14ac:dyDescent="0.25">
      <c r="B77" s="38" t="s">
        <v>70</v>
      </c>
      <c r="C77" s="14"/>
    </row>
    <row r="78" spans="2:3" ht="15.75" x14ac:dyDescent="0.25">
      <c r="B78" s="38" t="s">
        <v>71</v>
      </c>
      <c r="C78" s="37"/>
    </row>
    <row r="80" spans="2:3" ht="21.75" customHeight="1" x14ac:dyDescent="0.25">
      <c r="B80" s="35" t="s">
        <v>72</v>
      </c>
      <c r="C80" s="35"/>
    </row>
    <row r="81" spans="2:3" ht="15.75" x14ac:dyDescent="0.25">
      <c r="B81" s="11" t="s">
        <v>58</v>
      </c>
      <c r="C81" s="14"/>
    </row>
    <row r="82" spans="2:3" ht="15.75" x14ac:dyDescent="0.25">
      <c r="B82" s="11" t="s">
        <v>68</v>
      </c>
      <c r="C82" s="14"/>
    </row>
    <row r="83" spans="2:3" ht="15.75" x14ac:dyDescent="0.25">
      <c r="B83" s="38" t="s">
        <v>69</v>
      </c>
      <c r="C83" s="14"/>
    </row>
    <row r="84" spans="2:3" ht="15.75" x14ac:dyDescent="0.25">
      <c r="B84" s="38" t="s">
        <v>70</v>
      </c>
      <c r="C84" s="14"/>
    </row>
    <row r="85" spans="2:3" ht="15.75" x14ac:dyDescent="0.25">
      <c r="B85" s="38" t="s">
        <v>71</v>
      </c>
      <c r="C85" s="37"/>
    </row>
    <row r="87" spans="2:3" ht="22.5" customHeight="1" x14ac:dyDescent="0.25">
      <c r="B87" s="35" t="s">
        <v>73</v>
      </c>
      <c r="C87" s="35"/>
    </row>
    <row r="88" spans="2:3" ht="15.75" x14ac:dyDescent="0.25">
      <c r="B88" s="11" t="s">
        <v>74</v>
      </c>
      <c r="C88" s="14"/>
    </row>
    <row r="89" spans="2:3" ht="15.75" x14ac:dyDescent="0.25">
      <c r="B89" s="38" t="s">
        <v>75</v>
      </c>
      <c r="C89" s="14"/>
    </row>
    <row r="90" spans="2:3" ht="15.75" x14ac:dyDescent="0.25">
      <c r="B90" s="38" t="s">
        <v>76</v>
      </c>
      <c r="C90" s="14"/>
    </row>
    <row r="92" spans="2:3" ht="23.25" customHeight="1" x14ac:dyDescent="0.25">
      <c r="B92" s="35" t="s">
        <v>77</v>
      </c>
      <c r="C92" s="35"/>
    </row>
    <row r="93" spans="2:3" ht="15.75" x14ac:dyDescent="0.25">
      <c r="B93" s="11" t="s">
        <v>74</v>
      </c>
      <c r="C93" s="14"/>
    </row>
    <row r="94" spans="2:3" ht="15.75" x14ac:dyDescent="0.25">
      <c r="B94" s="38" t="s">
        <v>75</v>
      </c>
      <c r="C94" s="14"/>
    </row>
    <row r="95" spans="2:3" ht="15.75" x14ac:dyDescent="0.25">
      <c r="B95" s="38" t="s">
        <v>76</v>
      </c>
      <c r="C95" s="14"/>
    </row>
    <row r="97" spans="2:5" ht="15.75" x14ac:dyDescent="0.25">
      <c r="B97" s="39" t="s">
        <v>78</v>
      </c>
      <c r="C97" s="14"/>
    </row>
    <row r="100" spans="2:5" ht="15.75" x14ac:dyDescent="0.25">
      <c r="B100" s="36" t="s">
        <v>79</v>
      </c>
      <c r="C100" s="36"/>
    </row>
    <row r="101" spans="2:5" ht="15.75" x14ac:dyDescent="0.25">
      <c r="B101" s="34"/>
      <c r="C101"/>
    </row>
    <row r="103" spans="2:5" ht="15.75" x14ac:dyDescent="0.25">
      <c r="B103" s="35" t="s">
        <v>80</v>
      </c>
      <c r="C103" s="35"/>
    </row>
    <row r="104" spans="2:5" ht="15.75" x14ac:dyDescent="0.25">
      <c r="B104" s="23"/>
      <c r="C104" s="23"/>
      <c r="D104" s="23"/>
      <c r="E104" s="23"/>
    </row>
    <row r="105" spans="2:5" ht="15.75" x14ac:dyDescent="0.25">
      <c r="B105" s="29" t="s">
        <v>42</v>
      </c>
    </row>
    <row r="108" spans="2:5" ht="15.75" x14ac:dyDescent="0.25">
      <c r="B108" s="35" t="s">
        <v>81</v>
      </c>
      <c r="C108" s="35"/>
    </row>
    <row r="109" spans="2:5" ht="15.75" x14ac:dyDescent="0.25">
      <c r="B109" s="29" t="s">
        <v>42</v>
      </c>
    </row>
    <row r="112" spans="2:5" ht="15.75" x14ac:dyDescent="0.25">
      <c r="B112" s="36" t="s">
        <v>82</v>
      </c>
      <c r="C112" s="36"/>
    </row>
    <row r="113" spans="2:3" ht="15.75" x14ac:dyDescent="0.25">
      <c r="B113" s="34"/>
      <c r="C113"/>
    </row>
    <row r="114" spans="2:3" ht="15.75" x14ac:dyDescent="0.25">
      <c r="B114" s="35" t="s">
        <v>83</v>
      </c>
      <c r="C114" s="35"/>
    </row>
    <row r="115" spans="2:3" ht="15.75" x14ac:dyDescent="0.25">
      <c r="B115" s="10" t="s">
        <v>84</v>
      </c>
      <c r="C115" s="40" t="s">
        <v>201</v>
      </c>
    </row>
    <row r="116" spans="2:3" ht="15.75" x14ac:dyDescent="0.25">
      <c r="B116" s="10" t="s">
        <v>86</v>
      </c>
      <c r="C116" s="40" t="s">
        <v>202</v>
      </c>
    </row>
    <row r="117" spans="2:3" ht="15.75" x14ac:dyDescent="0.25">
      <c r="B117" s="10" t="s">
        <v>88</v>
      </c>
      <c r="C117" s="41">
        <v>35</v>
      </c>
    </row>
    <row r="118" spans="2:3" ht="15.75" x14ac:dyDescent="0.25">
      <c r="B118" s="10" t="s">
        <v>89</v>
      </c>
      <c r="C118" s="41" t="s">
        <v>203</v>
      </c>
    </row>
    <row r="119" spans="2:3" ht="15.75" x14ac:dyDescent="0.25">
      <c r="B119" s="42"/>
      <c r="C119" s="43"/>
    </row>
    <row r="120" spans="2:3" ht="15.75" x14ac:dyDescent="0.25">
      <c r="B120" s="35" t="s">
        <v>91</v>
      </c>
      <c r="C120" s="35"/>
    </row>
    <row r="121" spans="2:3" ht="15.75" x14ac:dyDescent="0.25">
      <c r="B121" s="10" t="s">
        <v>92</v>
      </c>
      <c r="C121" s="41" t="s">
        <v>195</v>
      </c>
    </row>
    <row r="122" spans="2:3" ht="15.75" x14ac:dyDescent="0.25">
      <c r="B122" s="10" t="s">
        <v>94</v>
      </c>
      <c r="C122" s="41">
        <v>112</v>
      </c>
    </row>
    <row r="123" spans="2:3" ht="15.75" x14ac:dyDescent="0.25">
      <c r="B123" s="10" t="s">
        <v>95</v>
      </c>
      <c r="C123" s="41">
        <v>119</v>
      </c>
    </row>
    <row r="124" spans="2:3" ht="15.75" x14ac:dyDescent="0.25">
      <c r="B124" s="10" t="s">
        <v>96</v>
      </c>
      <c r="C124" s="41">
        <v>112</v>
      </c>
    </row>
    <row r="125" spans="2:3" ht="31.5" x14ac:dyDescent="0.25">
      <c r="B125" s="10" t="s">
        <v>97</v>
      </c>
      <c r="C125" s="41">
        <v>7</v>
      </c>
    </row>
    <row r="126" spans="2:3" ht="15.75" x14ac:dyDescent="0.25">
      <c r="B126" s="42"/>
      <c r="C126" s="43"/>
    </row>
    <row r="127" spans="2:3" ht="15.75" x14ac:dyDescent="0.25">
      <c r="B127" s="35" t="s">
        <v>98</v>
      </c>
      <c r="C127" s="35"/>
    </row>
    <row r="128" spans="2:3" ht="15.75" x14ac:dyDescent="0.25">
      <c r="B128" s="10" t="s">
        <v>99</v>
      </c>
      <c r="C128" s="41" t="s">
        <v>100</v>
      </c>
    </row>
    <row r="129" spans="2:3" ht="15.75" x14ac:dyDescent="0.25">
      <c r="B129" s="10" t="s">
        <v>101</v>
      </c>
      <c r="C129" s="41" t="s">
        <v>186</v>
      </c>
    </row>
    <row r="130" spans="2:3" ht="15.75" x14ac:dyDescent="0.25">
      <c r="B130" s="10" t="s">
        <v>103</v>
      </c>
      <c r="C130" s="41" t="s">
        <v>104</v>
      </c>
    </row>
    <row r="131" spans="2:3" ht="15.75" x14ac:dyDescent="0.25">
      <c r="B131" s="11" t="s">
        <v>105</v>
      </c>
      <c r="C131" s="44">
        <v>0</v>
      </c>
    </row>
    <row r="132" spans="2:3" ht="15.75" x14ac:dyDescent="0.25">
      <c r="B132" s="10" t="s">
        <v>106</v>
      </c>
      <c r="C132" s="41" t="s">
        <v>100</v>
      </c>
    </row>
    <row r="133" spans="2:3" ht="15.75" x14ac:dyDescent="0.25">
      <c r="B133" s="10" t="s">
        <v>107</v>
      </c>
      <c r="C133" s="44">
        <v>0.01</v>
      </c>
    </row>
    <row r="134" spans="2:3" ht="15.75" x14ac:dyDescent="0.25">
      <c r="B134" s="10" t="s">
        <v>108</v>
      </c>
      <c r="C134" s="41" t="s">
        <v>171</v>
      </c>
    </row>
    <row r="135" spans="2:3" ht="15.75" x14ac:dyDescent="0.25">
      <c r="B135" s="10" t="s">
        <v>110</v>
      </c>
      <c r="C135" s="41" t="s">
        <v>204</v>
      </c>
    </row>
    <row r="136" spans="2:3" ht="15.75" x14ac:dyDescent="0.25">
      <c r="B136" s="10" t="s">
        <v>112</v>
      </c>
      <c r="C136" s="41" t="s">
        <v>205</v>
      </c>
    </row>
    <row r="137" spans="2:3" ht="15.75" x14ac:dyDescent="0.25">
      <c r="B137" s="42"/>
      <c r="C137" s="43"/>
    </row>
    <row r="138" spans="2:3" ht="15.75" x14ac:dyDescent="0.25">
      <c r="B138" s="35" t="s">
        <v>114</v>
      </c>
      <c r="C138" s="35"/>
    </row>
    <row r="139" spans="2:3" ht="15.75" x14ac:dyDescent="0.25">
      <c r="B139" s="45" t="s">
        <v>115</v>
      </c>
      <c r="C139" s="46"/>
    </row>
    <row r="140" spans="2:3" ht="15.75" x14ac:dyDescent="0.25">
      <c r="B140" s="45" t="s">
        <v>116</v>
      </c>
      <c r="C140" s="46"/>
    </row>
    <row r="141" spans="2:3" ht="15.75" x14ac:dyDescent="0.25">
      <c r="B141" s="47" t="s">
        <v>117</v>
      </c>
      <c r="C141" s="46"/>
    </row>
    <row r="142" spans="2:3" ht="15.75" x14ac:dyDescent="0.25">
      <c r="B142" s="47" t="s">
        <v>118</v>
      </c>
      <c r="C142" s="46"/>
    </row>
    <row r="143" spans="2:3" ht="15.75" x14ac:dyDescent="0.25">
      <c r="B143" s="45" t="s">
        <v>119</v>
      </c>
      <c r="C143" s="46"/>
    </row>
    <row r="144" spans="2:3" ht="15.75" x14ac:dyDescent="0.25">
      <c r="B144" s="47" t="s">
        <v>120</v>
      </c>
      <c r="C144" s="46">
        <v>42.01</v>
      </c>
    </row>
    <row r="145" spans="2:3" ht="15.75" x14ac:dyDescent="0.25">
      <c r="B145" s="47" t="s">
        <v>121</v>
      </c>
      <c r="C145" s="46"/>
    </row>
    <row r="146" spans="2:3" ht="15.75" x14ac:dyDescent="0.25">
      <c r="B146" s="47" t="s">
        <v>122</v>
      </c>
      <c r="C146" s="46"/>
    </row>
    <row r="147" spans="2:3" ht="15.75" x14ac:dyDescent="0.25">
      <c r="B147" s="47" t="s">
        <v>123</v>
      </c>
      <c r="C147" s="46"/>
    </row>
    <row r="148" spans="2:3" ht="15.75" x14ac:dyDescent="0.25">
      <c r="B148" s="45" t="s">
        <v>124</v>
      </c>
      <c r="C148" s="46"/>
    </row>
    <row r="149" spans="2:3" ht="15.75" x14ac:dyDescent="0.25">
      <c r="B149" s="47" t="s">
        <v>125</v>
      </c>
      <c r="C149" s="46"/>
    </row>
    <row r="150" spans="2:3" ht="15.75" x14ac:dyDescent="0.25">
      <c r="B150" s="47" t="s">
        <v>126</v>
      </c>
      <c r="C150" s="46"/>
    </row>
    <row r="151" spans="2:3" ht="15.75" x14ac:dyDescent="0.25">
      <c r="B151" s="47" t="s">
        <v>127</v>
      </c>
      <c r="C151" s="46"/>
    </row>
    <row r="152" spans="2:3" ht="15.75" x14ac:dyDescent="0.25">
      <c r="B152" s="47" t="s">
        <v>128</v>
      </c>
      <c r="C152" s="46"/>
    </row>
    <row r="153" spans="2:3" ht="15.75" x14ac:dyDescent="0.25">
      <c r="B153" s="47" t="s">
        <v>129</v>
      </c>
      <c r="C153" s="46">
        <v>2612.46</v>
      </c>
    </row>
    <row r="154" spans="2:3" ht="15.75" x14ac:dyDescent="0.25">
      <c r="B154" s="47" t="s">
        <v>130</v>
      </c>
      <c r="C154" s="46"/>
    </row>
    <row r="155" spans="2:3" ht="15.75" x14ac:dyDescent="0.25">
      <c r="B155" s="45" t="s">
        <v>131</v>
      </c>
      <c r="C155" s="46"/>
    </row>
    <row r="156" spans="2:3" ht="15.75" x14ac:dyDescent="0.25">
      <c r="B156" s="47" t="s">
        <v>131</v>
      </c>
      <c r="C156" s="46"/>
    </row>
    <row r="157" spans="2:3" ht="15.75" x14ac:dyDescent="0.25">
      <c r="B157" s="45" t="s">
        <v>132</v>
      </c>
      <c r="C157" s="46"/>
    </row>
    <row r="158" spans="2:3" ht="15.75" x14ac:dyDescent="0.25">
      <c r="B158" s="47" t="s">
        <v>133</v>
      </c>
      <c r="C158" s="46"/>
    </row>
    <row r="159" spans="2:3" ht="15.75" x14ac:dyDescent="0.25">
      <c r="B159" s="47" t="s">
        <v>134</v>
      </c>
      <c r="C159" s="46"/>
    </row>
    <row r="160" spans="2:3" ht="15.75" x14ac:dyDescent="0.25">
      <c r="B160" s="47" t="s">
        <v>135</v>
      </c>
      <c r="C160" s="46"/>
    </row>
    <row r="161" spans="2:3" ht="15.75" x14ac:dyDescent="0.25">
      <c r="B161" s="47" t="s">
        <v>132</v>
      </c>
      <c r="C161" s="46"/>
    </row>
  </sheetData>
  <sheetProtection selectLockedCells="1"/>
  <mergeCells count="22">
    <mergeCell ref="B114:C114"/>
    <mergeCell ref="B120:C120"/>
    <mergeCell ref="B127:C127"/>
    <mergeCell ref="B138:C138"/>
    <mergeCell ref="B87:C87"/>
    <mergeCell ref="B92:C92"/>
    <mergeCell ref="B100:C100"/>
    <mergeCell ref="B103:C103"/>
    <mergeCell ref="B108:C108"/>
    <mergeCell ref="B112:C112"/>
    <mergeCell ref="B44:C44"/>
    <mergeCell ref="B50:C50"/>
    <mergeCell ref="B59:C59"/>
    <mergeCell ref="B61:C61"/>
    <mergeCell ref="B73:C73"/>
    <mergeCell ref="B80:C80"/>
    <mergeCell ref="B7:C7"/>
    <mergeCell ref="B23:C23"/>
    <mergeCell ref="B24:B25"/>
    <mergeCell ref="C24:C25"/>
    <mergeCell ref="B27:C27"/>
    <mergeCell ref="B38:C38"/>
  </mergeCells>
  <hyperlinks>
    <hyperlink ref="B42" location="PROG.IZDACI!A1" display="KLIKNITE OVDJE I UNESITE PODATKE U TABLICU " xr:uid="{290B97AD-ED1D-4683-B65A-1329EE16B4DA}"/>
    <hyperlink ref="B105" location="'KGZ2'!A1" display="KLIKNITE OVDJE I UNESITE PODATKE U TABLICU " xr:uid="{4024FE2D-3D1F-4BD8-880E-A5100A21E5BA}"/>
    <hyperlink ref="B109" location="'KGZ1'!A1" display="KLIKNITE OVDJE I UNESITE PODATKE U TABLICU " xr:uid="{C28CEFF3-6F0C-47E9-9706-6967A8E10749}"/>
    <hyperlink ref="C14" r:id="rId1" xr:uid="{EB8CC39D-7DBE-4E2C-B6F0-3BA8765155EA}"/>
  </hyperlinks>
  <pageMargins left="0.25" right="0.25" top="0.75" bottom="0.75" header="0.3" footer="0.3"/>
  <pageSetup paperSize="9" scale="78" orientation="landscape" r:id="rId2"/>
  <headerFooter>
    <oddHeader>&amp;CGradski ured za kulturu, međunarodnu i međugradsku suradnju i civilno društvo</oddHeader>
    <oddFooter xml:space="preserve">&amp;CDraškovićeva 25, Zagreb&amp;RObrazac za prijavu pojedinačnih programa 
za ustanove u kulturi - centri za kulturu
</oddFooter>
  </headerFooter>
  <colBreaks count="1" manualBreakCount="1">
    <brk id="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5649F-3E34-4DF2-9C00-7D368C097DD4}">
  <dimension ref="A2:E22"/>
  <sheetViews>
    <sheetView showGridLines="0" showRowColHeaders="0" workbookViewId="0">
      <pane ySplit="4" topLeftCell="A5" activePane="bottomLeft" state="frozen"/>
      <selection activeCell="C33" sqref="C33"/>
      <selection pane="bottomLeft" activeCell="D8" sqref="D8"/>
    </sheetView>
  </sheetViews>
  <sheetFormatPr defaultColWidth="9.140625" defaultRowHeight="15.75" x14ac:dyDescent="0.25"/>
  <cols>
    <col min="1" max="1" width="8.28515625" style="23" customWidth="1"/>
    <col min="2" max="2" width="72.42578125" style="23" customWidth="1"/>
    <col min="3" max="3" width="50.42578125" style="23" customWidth="1"/>
    <col min="4" max="4" width="35.85546875" style="23" customWidth="1"/>
    <col min="5" max="5" width="27.28515625" style="23" customWidth="1"/>
    <col min="6" max="16384" width="9.140625" style="23"/>
  </cols>
  <sheetData>
    <row r="2" spans="1:5" x14ac:dyDescent="0.25">
      <c r="B2" s="48" t="s">
        <v>136</v>
      </c>
    </row>
    <row r="4" spans="1:5" ht="31.5" x14ac:dyDescent="0.25">
      <c r="A4" s="34" t="s">
        <v>137</v>
      </c>
      <c r="B4" s="49" t="s">
        <v>138</v>
      </c>
      <c r="C4" s="49" t="s">
        <v>139</v>
      </c>
      <c r="D4" s="49" t="s">
        <v>140</v>
      </c>
      <c r="E4" s="50" t="s">
        <v>38</v>
      </c>
    </row>
    <row r="5" spans="1:5" x14ac:dyDescent="0.25">
      <c r="A5" s="32" t="s">
        <v>141</v>
      </c>
      <c r="B5" s="47" t="s">
        <v>117</v>
      </c>
      <c r="C5" s="51"/>
      <c r="D5" s="51"/>
      <c r="E5" s="51">
        <f>SUM(Table25[[#This Row],[SREDSTVA GRADSKOG UREDA ZA KULTURU ]:[SREDSTVA IZ OSTALIH IZVORA]])</f>
        <v>0</v>
      </c>
    </row>
    <row r="6" spans="1:5" x14ac:dyDescent="0.25">
      <c r="A6" s="32" t="s">
        <v>142</v>
      </c>
      <c r="B6" s="47" t="s">
        <v>118</v>
      </c>
      <c r="C6" s="51"/>
      <c r="D6" s="51"/>
      <c r="E6" s="51">
        <f>SUM(Table25[[#This Row],[SREDSTVA GRADSKOG UREDA ZA KULTURU ]:[SREDSTVA IZ OSTALIH IZVORA]])</f>
        <v>0</v>
      </c>
    </row>
    <row r="7" spans="1:5" x14ac:dyDescent="0.25">
      <c r="A7" s="32" t="s">
        <v>143</v>
      </c>
      <c r="B7" s="47" t="s">
        <v>120</v>
      </c>
      <c r="C7" s="51"/>
      <c r="D7" s="51">
        <f>27.25+14.75+0.01</f>
        <v>42.01</v>
      </c>
      <c r="E7" s="51">
        <f>SUM(Table25[[#This Row],[SREDSTVA GRADSKOG UREDA ZA KULTURU ]:[SREDSTVA IZ OSTALIH IZVORA]])</f>
        <v>42.01</v>
      </c>
    </row>
    <row r="8" spans="1:5" x14ac:dyDescent="0.25">
      <c r="A8" s="32" t="s">
        <v>144</v>
      </c>
      <c r="B8" s="47" t="s">
        <v>121</v>
      </c>
      <c r="C8" s="51"/>
      <c r="D8" s="51"/>
      <c r="E8" s="51">
        <f>SUM(Table25[[#This Row],[SREDSTVA GRADSKOG UREDA ZA KULTURU ]:[SREDSTVA IZ OSTALIH IZVORA]])</f>
        <v>0</v>
      </c>
    </row>
    <row r="9" spans="1:5" x14ac:dyDescent="0.25">
      <c r="A9" s="32" t="s">
        <v>145</v>
      </c>
      <c r="B9" s="47" t="s">
        <v>122</v>
      </c>
      <c r="C9" s="51"/>
      <c r="D9" s="51"/>
      <c r="E9" s="51">
        <f>SUM(Table25[[#This Row],[SREDSTVA GRADSKOG UREDA ZA KULTURU ]:[SREDSTVA IZ OSTALIH IZVORA]])</f>
        <v>0</v>
      </c>
    </row>
    <row r="10" spans="1:5" x14ac:dyDescent="0.25">
      <c r="A10" s="32" t="s">
        <v>146</v>
      </c>
      <c r="B10" s="47" t="s">
        <v>123</v>
      </c>
      <c r="C10" s="51"/>
      <c r="D10" s="51"/>
      <c r="E10" s="51">
        <f>SUM(Table25[[#This Row],[SREDSTVA GRADSKOG UREDA ZA KULTURU ]:[SREDSTVA IZ OSTALIH IZVORA]])</f>
        <v>0</v>
      </c>
    </row>
    <row r="11" spans="1:5" x14ac:dyDescent="0.25">
      <c r="A11" s="32" t="s">
        <v>147</v>
      </c>
      <c r="B11" s="47" t="s">
        <v>125</v>
      </c>
      <c r="C11" s="51"/>
      <c r="D11" s="51"/>
      <c r="E11" s="51">
        <f>SUM(Table25[[#This Row],[SREDSTVA GRADSKOG UREDA ZA KULTURU ]:[SREDSTVA IZ OSTALIH IZVORA]])</f>
        <v>0</v>
      </c>
    </row>
    <row r="12" spans="1:5" x14ac:dyDescent="0.25">
      <c r="A12" s="32" t="s">
        <v>148</v>
      </c>
      <c r="B12" s="47" t="s">
        <v>126</v>
      </c>
      <c r="C12" s="51"/>
      <c r="D12" s="51"/>
      <c r="E12" s="51">
        <f>SUM(Table25[[#This Row],[SREDSTVA GRADSKOG UREDA ZA KULTURU ]:[SREDSTVA IZ OSTALIH IZVORA]])</f>
        <v>0</v>
      </c>
    </row>
    <row r="13" spans="1:5" x14ac:dyDescent="0.25">
      <c r="A13" s="32" t="s">
        <v>149</v>
      </c>
      <c r="B13" s="47" t="s">
        <v>127</v>
      </c>
      <c r="C13" s="51"/>
      <c r="D13" s="51"/>
      <c r="E13" s="51">
        <f>SUM(Table25[[#This Row],[SREDSTVA GRADSKOG UREDA ZA KULTURU ]:[SREDSTVA IZ OSTALIH IZVORA]])</f>
        <v>0</v>
      </c>
    </row>
    <row r="14" spans="1:5" x14ac:dyDescent="0.25">
      <c r="A14" s="32" t="s">
        <v>150</v>
      </c>
      <c r="B14" s="47" t="s">
        <v>128</v>
      </c>
      <c r="C14" s="51"/>
      <c r="D14" s="51"/>
      <c r="E14" s="51">
        <f>SUM(Table25[[#This Row],[SREDSTVA GRADSKOG UREDA ZA KULTURU ]:[SREDSTVA IZ OSTALIH IZVORA]])</f>
        <v>0</v>
      </c>
    </row>
    <row r="15" spans="1:5" x14ac:dyDescent="0.25">
      <c r="A15" s="32" t="s">
        <v>151</v>
      </c>
      <c r="B15" s="47" t="s">
        <v>129</v>
      </c>
      <c r="C15" s="51"/>
      <c r="D15" s="51">
        <f>1380.66+1231.8</f>
        <v>2612.46</v>
      </c>
      <c r="E15" s="51">
        <f>SUM(Table25[[#This Row],[SREDSTVA GRADSKOG UREDA ZA KULTURU ]:[SREDSTVA IZ OSTALIH IZVORA]])</f>
        <v>2612.46</v>
      </c>
    </row>
    <row r="16" spans="1:5" x14ac:dyDescent="0.25">
      <c r="A16" s="32" t="s">
        <v>152</v>
      </c>
      <c r="B16" s="47" t="s">
        <v>130</v>
      </c>
      <c r="C16" s="51"/>
      <c r="D16" s="51"/>
      <c r="E16" s="51">
        <f>SUM(Table25[[#This Row],[SREDSTVA GRADSKOG UREDA ZA KULTURU ]:[SREDSTVA IZ OSTALIH IZVORA]])</f>
        <v>0</v>
      </c>
    </row>
    <row r="17" spans="1:5" x14ac:dyDescent="0.25">
      <c r="A17" s="32" t="s">
        <v>153</v>
      </c>
      <c r="B17" s="47" t="s">
        <v>131</v>
      </c>
      <c r="C17" s="51"/>
      <c r="D17" s="51"/>
      <c r="E17" s="51">
        <f>SUM(Table25[[#This Row],[SREDSTVA GRADSKOG UREDA ZA KULTURU ]:[SREDSTVA IZ OSTALIH IZVORA]])</f>
        <v>0</v>
      </c>
    </row>
    <row r="18" spans="1:5" x14ac:dyDescent="0.25">
      <c r="A18" s="32" t="s">
        <v>154</v>
      </c>
      <c r="B18" s="47" t="s">
        <v>133</v>
      </c>
      <c r="C18" s="51"/>
      <c r="D18" s="51"/>
      <c r="E18" s="51">
        <f>SUM(Table25[[#This Row],[SREDSTVA GRADSKOG UREDA ZA KULTURU ]:[SREDSTVA IZ OSTALIH IZVORA]])</f>
        <v>0</v>
      </c>
    </row>
    <row r="19" spans="1:5" x14ac:dyDescent="0.25">
      <c r="A19" s="32" t="s">
        <v>155</v>
      </c>
      <c r="B19" s="47" t="s">
        <v>134</v>
      </c>
      <c r="C19" s="51"/>
      <c r="D19" s="51"/>
      <c r="E19" s="51">
        <f>SUM(Table25[[#This Row],[SREDSTVA GRADSKOG UREDA ZA KULTURU ]:[SREDSTVA IZ OSTALIH IZVORA]])</f>
        <v>0</v>
      </c>
    </row>
    <row r="20" spans="1:5" x14ac:dyDescent="0.25">
      <c r="A20" s="32" t="s">
        <v>156</v>
      </c>
      <c r="B20" s="47" t="s">
        <v>135</v>
      </c>
      <c r="C20" s="52"/>
      <c r="D20" s="52"/>
      <c r="E20" s="52">
        <f>SUM(Table25[[#This Row],[SREDSTVA GRADSKOG UREDA ZA KULTURU ]:[SREDSTVA IZ OSTALIH IZVORA]])</f>
        <v>0</v>
      </c>
    </row>
    <row r="21" spans="1:5" x14ac:dyDescent="0.25">
      <c r="A21" s="32" t="s">
        <v>157</v>
      </c>
      <c r="B21" s="47" t="s">
        <v>132</v>
      </c>
      <c r="C21" s="51"/>
      <c r="D21" s="51"/>
      <c r="E21" s="51">
        <f>SUM(Table25[[#This Row],[SREDSTVA GRADSKOG UREDA ZA KULTURU ]:[SREDSTVA IZ OSTALIH IZVORA]])</f>
        <v>0</v>
      </c>
    </row>
    <row r="22" spans="1:5" x14ac:dyDescent="0.25">
      <c r="A22" s="23" t="s">
        <v>158</v>
      </c>
      <c r="C22" s="53"/>
      <c r="D22" s="53"/>
      <c r="E22" s="54">
        <f>SUBTOTAL(109,Table25[UKUPNO])</f>
        <v>2654.4700000000003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Kinč</vt:lpstr>
      <vt:lpstr>Kinč_PROG.IZDACI</vt:lpstr>
      <vt:lpstr>Naše čipke</vt:lpstr>
      <vt:lpstr>Naše čipke_PROG.IZDACI</vt:lpstr>
      <vt:lpstr>Oživljena baština</vt:lpstr>
      <vt:lpstr>Oživljena baština-PROG.IZDACI</vt:lpstr>
      <vt:lpstr>Predstava i ja</vt:lpstr>
      <vt:lpstr>Predstava i ja_PROG.IZDACI</vt:lpstr>
      <vt:lpstr>Kinč!Podrucje_ispisa</vt:lpstr>
      <vt:lpstr>'Naše čipke'!Podrucje_ispisa</vt:lpstr>
      <vt:lpstr>'Oživljena baština'!Podrucje_ispisa</vt:lpstr>
      <vt:lpstr>'Predstava i ja'!Podrucje_ispisa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nsd</dc:creator>
  <cp:lastModifiedBy>nsd</cp:lastModifiedBy>
  <dcterms:created xsi:type="dcterms:W3CDTF">2024-01-17T16:13:08Z</dcterms:created>
  <dcterms:modified xsi:type="dcterms:W3CDTF">2024-01-17T16:23:47Z</dcterms:modified>
</cp:coreProperties>
</file>